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-105" yWindow="-105" windowWidth="20730" windowHeight="11760" tabRatio="789"/>
  </bookViews>
  <sheets>
    <sheet name="КГ без отсечек" sheetId="102" r:id="rId1"/>
  </sheets>
  <definedNames>
    <definedName name="_xlnm.Print_Titles" localSheetId="0">'КГ без отсечек'!$21:$22</definedName>
    <definedName name="_xlnm.Print_Area" localSheetId="0">'КГ без отсечек'!$A$1:$L$140</definedName>
  </definedNames>
  <calcPr calcId="152511" refMode="R1C1"/>
</workbook>
</file>

<file path=xl/calcChain.xml><?xml version="1.0" encoding="utf-8"?>
<calcChain xmlns="http://schemas.openxmlformats.org/spreadsheetml/2006/main">
  <c r="J122" i="102" l="1"/>
  <c r="I122" i="102"/>
  <c r="H122" i="102"/>
  <c r="J121" i="102"/>
  <c r="I121" i="102"/>
  <c r="H121" i="102"/>
  <c r="J120" i="102"/>
  <c r="I120" i="102"/>
  <c r="H120" i="102"/>
  <c r="J118" i="102"/>
  <c r="I118" i="102"/>
  <c r="H118" i="102"/>
  <c r="J117" i="102"/>
  <c r="I117" i="102"/>
  <c r="H117" i="102"/>
  <c r="J116" i="102"/>
  <c r="I116" i="102"/>
  <c r="H116" i="102"/>
  <c r="J114" i="102"/>
  <c r="I114" i="102"/>
  <c r="H114" i="102"/>
  <c r="J113" i="102"/>
  <c r="I113" i="102"/>
  <c r="H113" i="102"/>
  <c r="J112" i="102"/>
  <c r="I112" i="102"/>
  <c r="H112" i="102"/>
  <c r="J110" i="102"/>
  <c r="I110" i="102"/>
  <c r="H110" i="102"/>
  <c r="J109" i="102"/>
  <c r="I109" i="102"/>
  <c r="H109" i="102"/>
  <c r="J108" i="102"/>
  <c r="I108" i="102"/>
  <c r="H108" i="102"/>
  <c r="J106" i="102"/>
  <c r="I106" i="102"/>
  <c r="H106" i="102"/>
  <c r="J105" i="102"/>
  <c r="I105" i="102"/>
  <c r="H105" i="102"/>
  <c r="J104" i="102"/>
  <c r="I104" i="102"/>
  <c r="H104" i="102"/>
  <c r="J102" i="102"/>
  <c r="I102" i="102"/>
  <c r="H102" i="102"/>
  <c r="J101" i="102"/>
  <c r="I101" i="102"/>
  <c r="H101" i="102"/>
  <c r="J100" i="102"/>
  <c r="I100" i="102"/>
  <c r="H100" i="102"/>
  <c r="J98" i="102"/>
  <c r="I98" i="102"/>
  <c r="H98" i="102"/>
  <c r="J97" i="102"/>
  <c r="I97" i="102"/>
  <c r="H97" i="102"/>
  <c r="J96" i="102"/>
  <c r="I96" i="102"/>
  <c r="H96" i="102"/>
  <c r="J94" i="102"/>
  <c r="I94" i="102"/>
  <c r="H94" i="102"/>
  <c r="J93" i="102"/>
  <c r="I93" i="102"/>
  <c r="H93" i="102"/>
  <c r="J92" i="102"/>
  <c r="I92" i="102"/>
  <c r="H92" i="102"/>
  <c r="J90" i="102"/>
  <c r="I90" i="102"/>
  <c r="H90" i="102"/>
  <c r="J89" i="102"/>
  <c r="I89" i="102"/>
  <c r="H89" i="102"/>
  <c r="J88" i="102"/>
  <c r="I88" i="102"/>
  <c r="H88" i="102"/>
  <c r="J86" i="102"/>
  <c r="I86" i="102"/>
  <c r="H86" i="102"/>
  <c r="J85" i="102"/>
  <c r="I85" i="102"/>
  <c r="H85" i="102"/>
  <c r="J84" i="102"/>
  <c r="I84" i="102"/>
  <c r="H84" i="102"/>
  <c r="J82" i="102"/>
  <c r="I82" i="102"/>
  <c r="H82" i="102"/>
  <c r="J81" i="102"/>
  <c r="I81" i="102"/>
  <c r="H81" i="102"/>
  <c r="J80" i="102"/>
  <c r="I80" i="102"/>
  <c r="H80" i="102"/>
  <c r="J78" i="102"/>
  <c r="I78" i="102"/>
  <c r="H78" i="102"/>
  <c r="J77" i="102"/>
  <c r="I77" i="102"/>
  <c r="H77" i="102"/>
  <c r="J76" i="102"/>
  <c r="I76" i="102"/>
  <c r="H76" i="102"/>
  <c r="J74" i="102"/>
  <c r="I74" i="102"/>
  <c r="H74" i="102"/>
  <c r="J73" i="102"/>
  <c r="I73" i="102"/>
  <c r="H73" i="102"/>
  <c r="J72" i="102"/>
  <c r="I72" i="102"/>
  <c r="H72" i="102"/>
  <c r="J70" i="102"/>
  <c r="I70" i="102"/>
  <c r="H70" i="102"/>
  <c r="J69" i="102"/>
  <c r="I69" i="102"/>
  <c r="H69" i="102"/>
  <c r="J68" i="102"/>
  <c r="I68" i="102"/>
  <c r="H68" i="102"/>
  <c r="J66" i="102"/>
  <c r="I66" i="102"/>
  <c r="H66" i="102"/>
  <c r="J65" i="102"/>
  <c r="I65" i="102"/>
  <c r="H65" i="102"/>
  <c r="J64" i="102"/>
  <c r="I64" i="102"/>
  <c r="H64" i="102"/>
  <c r="J62" i="102"/>
  <c r="I62" i="102"/>
  <c r="H62" i="102"/>
  <c r="J61" i="102"/>
  <c r="I61" i="102"/>
  <c r="H61" i="102"/>
  <c r="J60" i="102"/>
  <c r="I60" i="102"/>
  <c r="H60" i="102"/>
  <c r="J58" i="102"/>
  <c r="I58" i="102"/>
  <c r="H58" i="102"/>
  <c r="J57" i="102"/>
  <c r="I57" i="102"/>
  <c r="H57" i="102"/>
  <c r="J56" i="102"/>
  <c r="I56" i="102"/>
  <c r="H56" i="102"/>
  <c r="J54" i="102"/>
  <c r="I54" i="102"/>
  <c r="H54" i="102"/>
  <c r="J53" i="102"/>
  <c r="I53" i="102"/>
  <c r="H53" i="102"/>
  <c r="J52" i="102"/>
  <c r="I52" i="102"/>
  <c r="H52" i="102"/>
  <c r="J50" i="102"/>
  <c r="I50" i="102"/>
  <c r="H50" i="102"/>
  <c r="J49" i="102"/>
  <c r="I49" i="102"/>
  <c r="H49" i="102"/>
  <c r="J48" i="102"/>
  <c r="I48" i="102"/>
  <c r="H48" i="102"/>
  <c r="J46" i="102"/>
  <c r="I46" i="102"/>
  <c r="H46" i="102"/>
  <c r="J45" i="102"/>
  <c r="I45" i="102"/>
  <c r="H45" i="102"/>
  <c r="J44" i="102"/>
  <c r="I44" i="102"/>
  <c r="H44" i="102"/>
  <c r="J42" i="102"/>
  <c r="I42" i="102"/>
  <c r="H42" i="102"/>
  <c r="J41" i="102"/>
  <c r="I41" i="102"/>
  <c r="H41" i="102"/>
  <c r="J40" i="102"/>
  <c r="I40" i="102"/>
  <c r="H40" i="102"/>
  <c r="J38" i="102"/>
  <c r="I38" i="102"/>
  <c r="H38" i="102"/>
  <c r="J37" i="102"/>
  <c r="I37" i="102"/>
  <c r="H37" i="102"/>
  <c r="J36" i="102"/>
  <c r="I36" i="102"/>
  <c r="H36" i="102"/>
  <c r="J34" i="102"/>
  <c r="I34" i="102"/>
  <c r="H34" i="102"/>
  <c r="J33" i="102"/>
  <c r="I33" i="102"/>
  <c r="H33" i="102"/>
  <c r="J32" i="102"/>
  <c r="I32" i="102"/>
  <c r="H32" i="102"/>
  <c r="J30" i="102"/>
  <c r="I30" i="102"/>
  <c r="J29" i="102"/>
  <c r="I29" i="102"/>
  <c r="J28" i="102"/>
  <c r="I28" i="102"/>
  <c r="L129" i="102" l="1"/>
  <c r="J119" i="102"/>
  <c r="I119" i="102"/>
  <c r="J115" i="102"/>
  <c r="I115" i="102"/>
  <c r="J111" i="102"/>
  <c r="I111" i="102"/>
  <c r="J107" i="102"/>
  <c r="I107" i="102"/>
  <c r="J103" i="102"/>
  <c r="I103" i="102"/>
  <c r="J99" i="102"/>
  <c r="I99" i="102"/>
  <c r="J95" i="102"/>
  <c r="I95" i="102"/>
  <c r="J91" i="102"/>
  <c r="I91" i="102"/>
  <c r="J87" i="102"/>
  <c r="I87" i="102"/>
  <c r="J83" i="102"/>
  <c r="I83" i="102"/>
  <c r="J79" i="102"/>
  <c r="I79" i="102"/>
  <c r="J75" i="102"/>
  <c r="I75" i="102"/>
  <c r="J71" i="102"/>
  <c r="I71" i="102"/>
  <c r="J67" i="102"/>
  <c r="I67" i="102"/>
  <c r="J63" i="102"/>
  <c r="I63" i="102"/>
  <c r="J59" i="102"/>
  <c r="I59" i="102"/>
  <c r="J55" i="102"/>
  <c r="I55" i="102"/>
  <c r="J51" i="102"/>
  <c r="I51" i="102"/>
  <c r="J47" i="102"/>
  <c r="I47" i="102"/>
  <c r="J43" i="102"/>
  <c r="I43" i="102"/>
  <c r="J39" i="102"/>
  <c r="I39" i="102"/>
  <c r="J27" i="102"/>
  <c r="I27" i="102"/>
  <c r="G106" i="102"/>
  <c r="G105" i="102"/>
  <c r="G104" i="102"/>
  <c r="G102" i="102"/>
  <c r="G101" i="102"/>
  <c r="G100" i="102"/>
  <c r="G98" i="102"/>
  <c r="G97" i="102"/>
  <c r="G96" i="102"/>
  <c r="G94" i="102"/>
  <c r="G93" i="102"/>
  <c r="G92" i="102"/>
  <c r="G90" i="102"/>
  <c r="G89" i="102"/>
  <c r="G88" i="102"/>
  <c r="G86" i="102"/>
  <c r="G85" i="102"/>
  <c r="G84" i="102"/>
  <c r="G82" i="102"/>
  <c r="G81" i="102"/>
  <c r="G80" i="102"/>
  <c r="G78" i="102"/>
  <c r="G77" i="102"/>
  <c r="G76" i="102"/>
  <c r="G74" i="102"/>
  <c r="G73" i="102"/>
  <c r="G72" i="102"/>
  <c r="G70" i="102"/>
  <c r="G69" i="102"/>
  <c r="G68" i="102"/>
  <c r="G66" i="102"/>
  <c r="G65" i="102"/>
  <c r="G64" i="102"/>
  <c r="G62" i="102"/>
  <c r="G61" i="102"/>
  <c r="G60" i="102"/>
  <c r="G58" i="102"/>
  <c r="G57" i="102"/>
  <c r="G56" i="102"/>
  <c r="G54" i="102"/>
  <c r="G53" i="102"/>
  <c r="G52" i="102"/>
  <c r="G50" i="102"/>
  <c r="G49" i="102"/>
  <c r="G48" i="102"/>
  <c r="G46" i="102"/>
  <c r="G45" i="102"/>
  <c r="G44" i="102"/>
  <c r="G42" i="102"/>
  <c r="G41" i="102"/>
  <c r="G40" i="102"/>
  <c r="G38" i="102"/>
  <c r="G37" i="102"/>
  <c r="G36" i="102"/>
  <c r="G34" i="102"/>
  <c r="G33" i="102"/>
  <c r="G32" i="102"/>
  <c r="H30" i="102"/>
  <c r="G30" i="102"/>
  <c r="H29" i="102"/>
  <c r="G29" i="102"/>
  <c r="H28" i="102"/>
  <c r="G28" i="102"/>
  <c r="A122" i="102"/>
  <c r="A121" i="102"/>
  <c r="A120" i="102"/>
  <c r="A118" i="102"/>
  <c r="A117" i="102"/>
  <c r="A116" i="102"/>
  <c r="A114" i="102"/>
  <c r="A113" i="102"/>
  <c r="A112" i="102"/>
  <c r="A110" i="102"/>
  <c r="A109" i="102"/>
  <c r="A108" i="102"/>
  <c r="A106" i="102"/>
  <c r="A105" i="102"/>
  <c r="A104" i="102"/>
  <c r="A102" i="102"/>
  <c r="A101" i="102"/>
  <c r="A100" i="102"/>
  <c r="A98" i="102"/>
  <c r="A97" i="102"/>
  <c r="A96" i="102"/>
  <c r="A94" i="102"/>
  <c r="A93" i="102"/>
  <c r="A92" i="102"/>
  <c r="A90" i="102"/>
  <c r="A89" i="102"/>
  <c r="A88" i="102"/>
  <c r="A86" i="102"/>
  <c r="A85" i="102"/>
  <c r="A84" i="102"/>
  <c r="A82" i="102"/>
  <c r="A81" i="102"/>
  <c r="A80" i="102"/>
  <c r="A78" i="102"/>
  <c r="A77" i="102"/>
  <c r="A76" i="102"/>
  <c r="A74" i="102"/>
  <c r="A73" i="102"/>
  <c r="A72" i="102"/>
  <c r="A70" i="102"/>
  <c r="A69" i="102"/>
  <c r="A68" i="102"/>
  <c r="A66" i="102"/>
  <c r="A65" i="102"/>
  <c r="A64" i="102"/>
  <c r="A62" i="102"/>
  <c r="A61" i="102"/>
  <c r="A60" i="102"/>
  <c r="A58" i="102"/>
  <c r="A57" i="102"/>
  <c r="A56" i="102"/>
  <c r="A54" i="102"/>
  <c r="A53" i="102"/>
  <c r="A52" i="102"/>
  <c r="A50" i="102"/>
  <c r="A49" i="102"/>
  <c r="A48" i="102"/>
  <c r="A46" i="102"/>
  <c r="A45" i="102"/>
  <c r="A44" i="102"/>
  <c r="A42" i="102"/>
  <c r="A41" i="102"/>
  <c r="A40" i="102"/>
  <c r="A38" i="102"/>
  <c r="A37" i="102"/>
  <c r="A36" i="102"/>
  <c r="A34" i="102"/>
  <c r="A33" i="102"/>
  <c r="A32" i="102"/>
  <c r="A30" i="102"/>
  <c r="A29" i="102"/>
  <c r="A28" i="102"/>
  <c r="A26" i="102"/>
  <c r="A25" i="102"/>
  <c r="A24" i="102"/>
  <c r="G26" i="102"/>
  <c r="G25" i="102"/>
  <c r="G24" i="102"/>
  <c r="H26" i="102"/>
  <c r="H25" i="102"/>
  <c r="H24" i="102"/>
  <c r="J23" i="102" l="1"/>
  <c r="L130" i="102"/>
  <c r="J140" i="102" l="1"/>
  <c r="E140" i="102"/>
  <c r="L126" i="102"/>
  <c r="L131" i="102" l="1"/>
  <c r="L128" i="102"/>
  <c r="L127" i="102"/>
  <c r="L125" i="102"/>
  <c r="J35" i="102"/>
  <c r="I35" i="102"/>
  <c r="I31" i="102"/>
  <c r="J31" i="102"/>
  <c r="J25" i="102"/>
  <c r="J26" i="102" l="1"/>
  <c r="J24" i="102"/>
</calcChain>
</file>

<file path=xl/sharedStrings.xml><?xml version="1.0" encoding="utf-8"?>
<sst xmlns="http://schemas.openxmlformats.org/spreadsheetml/2006/main" count="429" uniqueCount="279">
  <si>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</si>
  <si>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</si>
  <si>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</si>
  <si>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</si>
  <si>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</si>
  <si>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</si>
  <si>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</si>
  <si>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</si>
  <si>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</si>
  <si>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</si>
  <si>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</si>
  <si>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</si>
  <si>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</si>
  <si>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</si>
  <si>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</si>
  <si>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</si>
  <si>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</si>
  <si>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</si>
  <si>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</si>
  <si>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</si>
  <si>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</si>
  <si>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</si>
  <si>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</si>
  <si>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</si>
  <si>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</si>
  <si>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ЗМС</t>
  </si>
  <si>
    <t>КМС</t>
  </si>
  <si>
    <t>Субъектов РФ</t>
  </si>
  <si>
    <t>ДАТА РОЖД.</t>
  </si>
  <si>
    <t>UCI ID</t>
  </si>
  <si>
    <t>1 СР</t>
  </si>
  <si>
    <t>Заявлено команд</t>
  </si>
  <si>
    <t>Стартовало команд</t>
  </si>
  <si>
    <t>Финишировало команд</t>
  </si>
  <si>
    <t>Н. финишировало команд</t>
  </si>
  <si>
    <t>Дисквалифицировано команд</t>
  </si>
  <si>
    <t>Н. стартовало команд</t>
  </si>
  <si>
    <t>шоссе - командная гонка</t>
  </si>
  <si>
    <t/>
  </si>
  <si>
    <t>Краснодарский край</t>
  </si>
  <si>
    <t>СТАТИСТИКА ГОНКИ</t>
  </si>
  <si>
    <t>ДИСТАНЦИЯ: ДЛИНА КРУГА/КРУГОВ</t>
  </si>
  <si>
    <t>Санкт-Петербург</t>
  </si>
  <si>
    <t>ТЕРРИТОРИАЛЬНАЯ ПРИНАДЛЕЖНОСТЬ</t>
  </si>
  <si>
    <t>2 СР</t>
  </si>
  <si>
    <t>3 СР</t>
  </si>
  <si>
    <t>Лимит времени</t>
  </si>
  <si>
    <t>Примечание</t>
  </si>
  <si>
    <t>ячейки содержат скрытую информацию</t>
  </si>
  <si>
    <t>Итоговые результаты вносятся в первую строку для каждой команды</t>
  </si>
  <si>
    <t xml:space="preserve">МАКСИМАЛЬНЫЙ ПЕРЕПАД (HD) (м): </t>
  </si>
  <si>
    <t xml:space="preserve">СУММА ПОЛОЖИТЕЛЬНЫХ ПЕРЕПАДОВ ВЫСОТЫ НА ДИСТАНЦИИ (ТС) (м): </t>
  </si>
  <si>
    <t>Республика Адыгея</t>
  </si>
  <si>
    <t>ВК</t>
  </si>
  <si>
    <t>Ростовская область</t>
  </si>
  <si>
    <t>Самарская область</t>
  </si>
  <si>
    <t xml:space="preserve"> 25,0 км /1</t>
  </si>
  <si>
    <t>ПЕРВЕНСТВО РОССИИ</t>
  </si>
  <si>
    <t>Министерство физической культуры и спорта Краснодарского края</t>
  </si>
  <si>
    <t>Федерация велосипедного спорта Кубани</t>
  </si>
  <si>
    <t>Юноши 15-16 лет</t>
  </si>
  <si>
    <t xml:space="preserve">НАЧАЛО ГОНКИ: 10ч 30м </t>
  </si>
  <si>
    <t>№ ЕКП 2021: 32488</t>
  </si>
  <si>
    <t>ЕЖОВ В.Н. (ВК, г.Краснодар )</t>
  </si>
  <si>
    <t>СОЛУКОВА Н.В. (ВК, г.Краснодар)</t>
  </si>
  <si>
    <t>МЕЛЬНИК А.И. (ВК, г.Краснодар)</t>
  </si>
  <si>
    <t>№ ВРВС: 0080661811Я</t>
  </si>
  <si>
    <t xml:space="preserve">НАЗВАНИЕ ТРАССЫ / РЕГ. НОМЕР: </t>
  </si>
  <si>
    <t>ДАТА ПРОВЕДЕНИЯ: 08 сентября 2021 года</t>
  </si>
  <si>
    <r>
      <rPr>
        <b/>
        <sz val="11"/>
        <rFont val="Calibri"/>
        <family val="2"/>
        <charset val="204"/>
      </rPr>
      <t>ОКОНЧАНИЕ ГОНКИ:</t>
    </r>
    <r>
      <rPr>
        <sz val="11"/>
        <rFont val="Calibri"/>
        <family val="2"/>
        <charset val="204"/>
      </rPr>
      <t xml:space="preserve"> 12ч 00м</t>
    </r>
  </si>
  <si>
    <t>САВЕКИН Илья</t>
  </si>
  <si>
    <t>17.05.2005</t>
  </si>
  <si>
    <t>КУЗНЕЦОВ Руслан</t>
  </si>
  <si>
    <t>14.03.2005</t>
  </si>
  <si>
    <t>КАЗАКОВ Даниил</t>
  </si>
  <si>
    <t>08.01.2005</t>
  </si>
  <si>
    <t>БОРТНИКОВ Георигий</t>
  </si>
  <si>
    <t>15.08.2006</t>
  </si>
  <si>
    <t>ТОКАРЕВ Матвей</t>
  </si>
  <si>
    <t>21.04.2006</t>
  </si>
  <si>
    <t>БЕЛОУСОВ Иван</t>
  </si>
  <si>
    <t>16.05.2006</t>
  </si>
  <si>
    <t>НИКОНОВ Александр</t>
  </si>
  <si>
    <t>07.06.2006</t>
  </si>
  <si>
    <t>ПОПОВ Максим</t>
  </si>
  <si>
    <t>18.02.2006</t>
  </si>
  <si>
    <t>ГОНЧАРОВ Владимир</t>
  </si>
  <si>
    <t>12.08.2005</t>
  </si>
  <si>
    <t>ЛУНИН Михаил</t>
  </si>
  <si>
    <t>27.09.2005</t>
  </si>
  <si>
    <t>УЖЕВКО Роман</t>
  </si>
  <si>
    <t>10.03.2005</t>
  </si>
  <si>
    <t>ГРЕБЕНЮКОВ Никита</t>
  </si>
  <si>
    <t>23.05.2005</t>
  </si>
  <si>
    <t>ТРИФОНОВ Кирилл</t>
  </si>
  <si>
    <t>26.11.2005</t>
  </si>
  <si>
    <t>Свердловская область</t>
  </si>
  <si>
    <t>АХУНОВ Дамир</t>
  </si>
  <si>
    <t>03.06.2005</t>
  </si>
  <si>
    <t>БУРХАНОВ Данил</t>
  </si>
  <si>
    <t>12.05.2005</t>
  </si>
  <si>
    <t>АКЕНТЬЕВ Савелий</t>
  </si>
  <si>
    <t>31.12.2005</t>
  </si>
  <si>
    <t>ШИШКОВ Степан</t>
  </si>
  <si>
    <t>08.03.2005</t>
  </si>
  <si>
    <t>Саратовская область</t>
  </si>
  <si>
    <t>ШУМИЛИН Егор</t>
  </si>
  <si>
    <t>08.07.2005</t>
  </si>
  <si>
    <t>ИСЛАМОВ Илья</t>
  </si>
  <si>
    <t>17.06.2006</t>
  </si>
  <si>
    <t>МАЛЯНОВ Семен</t>
  </si>
  <si>
    <t>31.08.2006</t>
  </si>
  <si>
    <t>ХАРЧЕНКО Никита</t>
  </si>
  <si>
    <t>21.02.2005</t>
  </si>
  <si>
    <t>Иркутская область</t>
  </si>
  <si>
    <t>БАРУШКО Никита</t>
  </si>
  <si>
    <t>28.08.2006</t>
  </si>
  <si>
    <t>АЛБУТКИН Илья</t>
  </si>
  <si>
    <t>05.10.2005</t>
  </si>
  <si>
    <t>СТАРОСТИН Сергей</t>
  </si>
  <si>
    <t>28.06.2005</t>
  </si>
  <si>
    <t>АЗИЗА Али</t>
  </si>
  <si>
    <t>21.09.2007</t>
  </si>
  <si>
    <t>ПАВЛОВСКИЙ Дмитрий</t>
  </si>
  <si>
    <t>22.09.2007</t>
  </si>
  <si>
    <t>ДЕМИРЧЯН Артак</t>
  </si>
  <si>
    <t>09.06.2007</t>
  </si>
  <si>
    <t>ПРОСАНДЕЕВ Ярослав</t>
  </si>
  <si>
    <t>10.03.2007</t>
  </si>
  <si>
    <t>ТРИМБАШЕВСКИЙ Егор</t>
  </si>
  <si>
    <t>02.12.2005</t>
  </si>
  <si>
    <t>Республика Крым</t>
  </si>
  <si>
    <t>ИВАНКОВ Ян</t>
  </si>
  <si>
    <t>06.01.2005</t>
  </si>
  <si>
    <t>СЕВАСТЬЯНОВ Тмофей</t>
  </si>
  <si>
    <t>16.04.2006</t>
  </si>
  <si>
    <t>МЕЛЬНИКОВ Павел</t>
  </si>
  <si>
    <t>10.06.2005</t>
  </si>
  <si>
    <t>ЧИЧИЛАНОВ Владислав</t>
  </si>
  <si>
    <t>19.01.2005</t>
  </si>
  <si>
    <t>Тюменская область</t>
  </si>
  <si>
    <t>ШЕЛЯГ Валерий</t>
  </si>
  <si>
    <t>13.05.2005</t>
  </si>
  <si>
    <t>ГЕРГЕЛЬ Максим</t>
  </si>
  <si>
    <t>МИШАНКОВ Максим</t>
  </si>
  <si>
    <t>01.07.2005</t>
  </si>
  <si>
    <t>БАЗАЕВ Артём</t>
  </si>
  <si>
    <t>26.03.2005</t>
  </si>
  <si>
    <t>Оренбургская область</t>
  </si>
  <si>
    <t>ФИЛИМОШИН Роман</t>
  </si>
  <si>
    <t>25.07.2005</t>
  </si>
  <si>
    <t>МИХИН Кирилл</t>
  </si>
  <si>
    <t>13.03.2005</t>
  </si>
  <si>
    <t>ШМАТОВ Никита</t>
  </si>
  <si>
    <t>30.04.2005</t>
  </si>
  <si>
    <t>ТЛЮСТАНГЕЛОВ Даниил</t>
  </si>
  <si>
    <t>04.01.2006</t>
  </si>
  <si>
    <t>ХОВМЕНЕЦ Михаил</t>
  </si>
  <si>
    <t>07.09.2005</t>
  </si>
  <si>
    <t>ПЕРЕПЕЛИЦА Вадим</t>
  </si>
  <si>
    <t>03.10.2005</t>
  </si>
  <si>
    <t>САРОЯН Артур</t>
  </si>
  <si>
    <t>12.11.2006</t>
  </si>
  <si>
    <t>АЛЕКСЕЕВ Никита</t>
  </si>
  <si>
    <t>19.11.2005</t>
  </si>
  <si>
    <t>СЕРГЕЕВ Егор</t>
  </si>
  <si>
    <t>03.06.2006</t>
  </si>
  <si>
    <t>ДРЮКОВ Дмитрий</t>
  </si>
  <si>
    <t>20.07.2006</t>
  </si>
  <si>
    <t>ГУРЬЕВ Роман</t>
  </si>
  <si>
    <t>05.05.2006</t>
  </si>
  <si>
    <t>МЕРЖУК Владислав</t>
  </si>
  <si>
    <t>11.02.2005</t>
  </si>
  <si>
    <t>ШУРПАЧ Ярослав</t>
  </si>
  <si>
    <t>28.04.2005</t>
  </si>
  <si>
    <t>НЕЧИПОРЕНКО Андрей</t>
  </si>
  <si>
    <t>28.06.2006</t>
  </si>
  <si>
    <t>ПРОШКИН Артём</t>
  </si>
  <si>
    <t>20.05.2005</t>
  </si>
  <si>
    <t>НИСТРАТОВ Данила</t>
  </si>
  <si>
    <t>04.03.2006</t>
  </si>
  <si>
    <t>ЧУЛКОВ Алексей</t>
  </si>
  <si>
    <t>19.12.2005</t>
  </si>
  <si>
    <t>КОРОЛЕВ Никита</t>
  </si>
  <si>
    <t>25.10.2005</t>
  </si>
  <si>
    <t>АСТРЕЛИН Дмитрий</t>
  </si>
  <si>
    <t>24.01.2005</t>
  </si>
  <si>
    <t>ТРИФОНОВ Степан</t>
  </si>
  <si>
    <t>28.03.2006</t>
  </si>
  <si>
    <t>Калининградская область</t>
  </si>
  <si>
    <t>ШАРАПА Иван</t>
  </si>
  <si>
    <t>16.01.2006</t>
  </si>
  <si>
    <t>ЧЕРЕНОК Лев</t>
  </si>
  <si>
    <t>14.07.2006</t>
  </si>
  <si>
    <t>КОВАЛЕВ Ефим</t>
  </si>
  <si>
    <t>24.11.2006</t>
  </si>
  <si>
    <t>ЖОВТЯК Андрей</t>
  </si>
  <si>
    <t>ОРЛОВ Любомир</t>
  </si>
  <si>
    <t>06.03.2006</t>
  </si>
  <si>
    <t>ШИНКАРЕЦКИЙ Виталий</t>
  </si>
  <si>
    <t>04.01.2005</t>
  </si>
  <si>
    <t>ЩЕРБАКОВ Даниил</t>
  </si>
  <si>
    <t>АВЕРИН Алексей</t>
  </si>
  <si>
    <t>19.03.2006</t>
  </si>
  <si>
    <t>Москва</t>
  </si>
  <si>
    <t>БЕДРЕТДИНОВ Фарид</t>
  </si>
  <si>
    <t>21.12.2005</t>
  </si>
  <si>
    <t>ВОДОПЬЯНОВ Александр</t>
  </si>
  <si>
    <t>15.08.2005</t>
  </si>
  <si>
    <t>САПРОНОВ Петр</t>
  </si>
  <si>
    <t>06.07.2006</t>
  </si>
  <si>
    <t>КУТАСЕВИЧ Максим</t>
  </si>
  <si>
    <t>КОСТЮЧЕНКО Константин</t>
  </si>
  <si>
    <t>БАЗАРОВ Ярослав</t>
  </si>
  <si>
    <t>20.01.2006</t>
  </si>
  <si>
    <t>МАЛИКОВ Данил</t>
  </si>
  <si>
    <t>03.03.2006</t>
  </si>
  <si>
    <t>МАМУЛИН Дмитрий</t>
  </si>
  <si>
    <t>01.02.2006</t>
  </si>
  <si>
    <t>ЛЕЩЕНКО Вадим</t>
  </si>
  <si>
    <t>10.02.2006</t>
  </si>
  <si>
    <t>ЗЕМЕНОВ Илья</t>
  </si>
  <si>
    <t>23.01.2005</t>
  </si>
  <si>
    <t>КЛЕТУШКИН Игорь</t>
  </si>
  <si>
    <t>09.04.2006</t>
  </si>
  <si>
    <t>ДАВЫДОВ Егор</t>
  </si>
  <si>
    <t>01.05.2006</t>
  </si>
  <si>
    <t>БЕЛОРУСОВ Дмитрий</t>
  </si>
  <si>
    <t>12.12.2006</t>
  </si>
  <si>
    <t>ВОЛКОВ Иван</t>
  </si>
  <si>
    <t>05.01.2006</t>
  </si>
  <si>
    <t>СМАГИН Александр</t>
  </si>
  <si>
    <t>19.04.2006</t>
  </si>
  <si>
    <t>ДРАНИШНИКОВ Арсений</t>
  </si>
  <si>
    <t>02.01.2007</t>
  </si>
  <si>
    <t>БАЛУХИН Даниил</t>
  </si>
  <si>
    <t>03.10.2007</t>
  </si>
  <si>
    <t>НЕСТЕРОВ Дмитрий</t>
  </si>
  <si>
    <t>09.04.2007</t>
  </si>
  <si>
    <t>ГАРМАШ Артем</t>
  </si>
  <si>
    <t>22.02.2007</t>
  </si>
  <si>
    <t>ГОМЕШОК Егор</t>
  </si>
  <si>
    <t>25.11.2006</t>
  </si>
  <si>
    <t>КУРИЛО Алексей</t>
  </si>
  <si>
    <t>22.03.2005</t>
  </si>
  <si>
    <t>ОВОЩЕНКО Георгий</t>
  </si>
  <si>
    <t>28.07.2005</t>
  </si>
  <si>
    <t>СТЕШИН Ярослав</t>
  </si>
  <si>
    <t>10.12.2006</t>
  </si>
  <si>
    <t>БЕЛОВ Даниил</t>
  </si>
  <si>
    <t>10.04.2007</t>
  </si>
  <si>
    <t>ОХРИМЕНКО Роман</t>
  </si>
  <si>
    <t>06.05.2007</t>
  </si>
  <si>
    <t>МАЗНЯК Владислав</t>
  </si>
  <si>
    <t>23.04.2007</t>
  </si>
  <si>
    <t>ДЕКАНТЕ Артем</t>
  </si>
  <si>
    <t>07.11.2007</t>
  </si>
  <si>
    <t>КАНЦЕВ Глеб</t>
  </si>
  <si>
    <t>21.11.2007</t>
  </si>
  <si>
    <t>ЗАХАРОВ Максим</t>
  </si>
  <si>
    <t>07.02.2007</t>
  </si>
  <si>
    <t>БАЛИЦКИЙ Егор</t>
  </si>
  <si>
    <t>09.08.2007</t>
  </si>
  <si>
    <t>СПИВАКОВ Дмитрий</t>
  </si>
  <si>
    <t>06.03.2007</t>
  </si>
  <si>
    <t>ТИШКИН Степан</t>
  </si>
  <si>
    <t>06.05.2005</t>
  </si>
  <si>
    <t>НОСОВ Иван</t>
  </si>
  <si>
    <t>21.02.2006</t>
  </si>
  <si>
    <t>ПАВЛОВ Арман</t>
  </si>
  <si>
    <t>11.10.2006</t>
  </si>
  <si>
    <t>ЛАПТЕВ Владислав</t>
  </si>
  <si>
    <t>04.08.2006</t>
  </si>
  <si>
    <t>1 сп.юн.р.</t>
  </si>
  <si>
    <t>Ветер: 7 м/с (ю/з)</t>
  </si>
  <si>
    <t>Осадки: ясно</t>
  </si>
  <si>
    <t>Температура: +24</t>
  </si>
  <si>
    <t>Влажность: 29%</t>
  </si>
  <si>
    <t>МЕСТО ПРОВЕДЕНИЯ: г. Брюховецкая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</si>
</sst>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24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</cellStyleXfs>
  <cellXfs count="200">
    <xf numFmtId="0" fontId="0" fillId="0" borderId="0" xfId="0"/>
    <xf numFmtId="0" fontId="8" fillId="0" borderId="0" xfId="7" applyFont="1" applyAlignment="1">
      <alignment vertical="center" wrapText="1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14" fontId="11" fillId="0" borderId="1" xfId="2" applyNumberFormat="1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14" fontId="11" fillId="0" borderId="3" xfId="2" applyNumberFormat="1" applyFont="1" applyBorder="1" applyAlignment="1">
      <alignment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3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horizontal="right" vertical="center"/>
    </xf>
    <xf numFmtId="0" fontId="14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vertical="center"/>
    </xf>
    <xf numFmtId="0" fontId="9" fillId="0" borderId="7" xfId="2" applyFont="1" applyBorder="1" applyAlignment="1">
      <alignment horizontal="center" vertical="center"/>
    </xf>
    <xf numFmtId="0" fontId="9" fillId="0" borderId="7" xfId="2" applyFont="1" applyBorder="1" applyAlignment="1">
      <alignment vertical="center"/>
    </xf>
    <xf numFmtId="14" fontId="9" fillId="0" borderId="7" xfId="2" applyNumberFormat="1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15" fillId="0" borderId="0" xfId="2" applyFont="1" applyAlignment="1">
      <alignment vertical="center"/>
    </xf>
    <xf numFmtId="14" fontId="9" fillId="0" borderId="0" xfId="2" applyNumberFormat="1" applyFont="1" applyAlignment="1">
      <alignment vertical="center"/>
    </xf>
    <xf numFmtId="164" fontId="14" fillId="0" borderId="0" xfId="2" applyNumberFormat="1" applyFont="1" applyAlignment="1">
      <alignment horizontal="center" vertical="center" wrapText="1"/>
    </xf>
    <xf numFmtId="14" fontId="9" fillId="0" borderId="0" xfId="2" applyNumberFormat="1" applyFont="1" applyAlignment="1">
      <alignment horizontal="center" vertical="center"/>
    </xf>
    <xf numFmtId="0" fontId="16" fillId="0" borderId="0" xfId="2" applyFont="1" applyAlignment="1">
      <alignment vertical="center"/>
    </xf>
    <xf numFmtId="2" fontId="11" fillId="0" borderId="1" xfId="2" applyNumberFormat="1" applyFont="1" applyBorder="1" applyAlignment="1">
      <alignment vertical="center"/>
    </xf>
    <xf numFmtId="2" fontId="11" fillId="0" borderId="3" xfId="2" applyNumberFormat="1" applyFont="1" applyBorder="1" applyAlignment="1">
      <alignment vertical="center"/>
    </xf>
    <xf numFmtId="0" fontId="13" fillId="0" borderId="9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14" fontId="11" fillId="0" borderId="5" xfId="2" applyNumberFormat="1" applyFont="1" applyBorder="1" applyAlignment="1">
      <alignment horizontal="right" vertical="center"/>
    </xf>
    <xf numFmtId="0" fontId="9" fillId="0" borderId="5" xfId="2" applyFont="1" applyBorder="1" applyAlignment="1">
      <alignment vertical="center"/>
    </xf>
    <xf numFmtId="165" fontId="17" fillId="0" borderId="7" xfId="2" applyNumberFormat="1" applyFont="1" applyBorder="1" applyAlignment="1">
      <alignment vertical="center"/>
    </xf>
    <xf numFmtId="2" fontId="9" fillId="0" borderId="7" xfId="2" applyNumberFormat="1" applyFont="1" applyBorder="1" applyAlignment="1">
      <alignment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justify"/>
    </xf>
    <xf numFmtId="14" fontId="14" fillId="0" borderId="0" xfId="2" applyNumberFormat="1" applyFont="1" applyAlignment="1">
      <alignment horizontal="center" vertical="center" wrapText="1"/>
    </xf>
    <xf numFmtId="165" fontId="12" fillId="0" borderId="0" xfId="2" applyNumberFormat="1" applyFont="1" applyAlignment="1">
      <alignment vertical="center" wrapText="1"/>
    </xf>
    <xf numFmtId="0" fontId="14" fillId="0" borderId="0" xfId="2" applyFont="1" applyAlignment="1">
      <alignment vertical="center" wrapText="1"/>
    </xf>
    <xf numFmtId="2" fontId="14" fillId="0" borderId="0" xfId="2" applyNumberFormat="1" applyFont="1" applyAlignment="1">
      <alignment vertical="center" wrapText="1"/>
    </xf>
    <xf numFmtId="0" fontId="9" fillId="0" borderId="10" xfId="2" applyFont="1" applyBorder="1" applyAlignment="1">
      <alignment horizontal="left" vertical="center"/>
    </xf>
    <xf numFmtId="0" fontId="9" fillId="0" borderId="1" xfId="2" applyFont="1" applyBorder="1" applyAlignment="1">
      <alignment vertical="center"/>
    </xf>
    <xf numFmtId="2" fontId="9" fillId="0" borderId="11" xfId="2" applyNumberFormat="1" applyFont="1" applyBorder="1" applyAlignment="1">
      <alignment vertical="center"/>
    </xf>
    <xf numFmtId="2" fontId="9" fillId="0" borderId="10" xfId="2" applyNumberFormat="1" applyFont="1" applyBorder="1" applyAlignment="1">
      <alignment vertical="center"/>
    </xf>
    <xf numFmtId="49" fontId="9" fillId="0" borderId="10" xfId="2" applyNumberFormat="1" applyFont="1" applyBorder="1" applyAlignment="1">
      <alignment horizontal="left" vertical="center"/>
    </xf>
    <xf numFmtId="165" fontId="17" fillId="0" borderId="0" xfId="2" applyNumberFormat="1" applyFont="1" applyAlignment="1">
      <alignment vertical="center"/>
    </xf>
    <xf numFmtId="49" fontId="9" fillId="0" borderId="0" xfId="2" applyNumberFormat="1" applyFont="1" applyAlignment="1">
      <alignment vertical="center"/>
    </xf>
    <xf numFmtId="2" fontId="9" fillId="0" borderId="12" xfId="2" applyNumberFormat="1" applyFont="1" applyBorder="1" applyAlignment="1">
      <alignment vertical="center"/>
    </xf>
    <xf numFmtId="0" fontId="9" fillId="0" borderId="3" xfId="2" applyFont="1" applyBorder="1" applyAlignment="1">
      <alignment vertical="center"/>
    </xf>
    <xf numFmtId="49" fontId="9" fillId="0" borderId="3" xfId="2" applyNumberFormat="1" applyFont="1" applyBorder="1" applyAlignment="1">
      <alignment vertical="center"/>
    </xf>
    <xf numFmtId="2" fontId="9" fillId="0" borderId="13" xfId="2" applyNumberFormat="1" applyFont="1" applyBorder="1" applyAlignment="1">
      <alignment vertical="center"/>
    </xf>
    <xf numFmtId="0" fontId="9" fillId="0" borderId="14" xfId="2" applyFont="1" applyBorder="1" applyAlignment="1">
      <alignment vertical="center"/>
    </xf>
    <xf numFmtId="2" fontId="9" fillId="0" borderId="0" xfId="2" applyNumberFormat="1" applyFont="1" applyAlignment="1">
      <alignment vertical="center"/>
    </xf>
    <xf numFmtId="0" fontId="9" fillId="0" borderId="15" xfId="2" applyFont="1" applyBorder="1" applyAlignment="1">
      <alignment vertical="center"/>
    </xf>
    <xf numFmtId="165" fontId="17" fillId="0" borderId="0" xfId="2" applyNumberFormat="1" applyFont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2" xfId="2" applyFont="1" applyBorder="1" applyAlignment="1">
      <alignment vertical="center"/>
    </xf>
    <xf numFmtId="0" fontId="15" fillId="0" borderId="0" xfId="2" applyFont="1" applyAlignment="1">
      <alignment horizontal="right" vertical="center"/>
    </xf>
    <xf numFmtId="14" fontId="9" fillId="0" borderId="5" xfId="2" applyNumberFormat="1" applyFont="1" applyBorder="1" applyAlignment="1">
      <alignment vertical="center"/>
    </xf>
    <xf numFmtId="165" fontId="9" fillId="0" borderId="16" xfId="2" applyNumberFormat="1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/>
    </xf>
    <xf numFmtId="0" fontId="9" fillId="0" borderId="19" xfId="2" applyFont="1" applyBorder="1" applyAlignment="1">
      <alignment horizontal="left" vertical="center" wrapText="1"/>
    </xf>
    <xf numFmtId="14" fontId="9" fillId="0" borderId="19" xfId="2" applyNumberFormat="1" applyFont="1" applyBorder="1" applyAlignment="1">
      <alignment horizontal="center" vertical="center"/>
    </xf>
    <xf numFmtId="164" fontId="9" fillId="0" borderId="19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/>
    </xf>
    <xf numFmtId="0" fontId="15" fillId="0" borderId="20" xfId="2" applyFont="1" applyBorder="1" applyAlignment="1">
      <alignment horizontal="right" vertical="center"/>
    </xf>
    <xf numFmtId="49" fontId="9" fillId="0" borderId="20" xfId="2" applyNumberFormat="1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165" fontId="15" fillId="0" borderId="10" xfId="2" applyNumberFormat="1" applyFont="1" applyBorder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9" fillId="0" borderId="22" xfId="2" applyFont="1" applyBorder="1" applyAlignment="1">
      <alignment vertical="center"/>
    </xf>
    <xf numFmtId="0" fontId="9" fillId="0" borderId="16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left" vertical="center" wrapText="1"/>
    </xf>
    <xf numFmtId="14" fontId="9" fillId="0" borderId="16" xfId="2" applyNumberFormat="1" applyFont="1" applyBorder="1" applyAlignment="1">
      <alignment horizontal="center" vertical="center"/>
    </xf>
    <xf numFmtId="164" fontId="9" fillId="0" borderId="16" xfId="2" applyNumberFormat="1" applyFont="1" applyBorder="1" applyAlignment="1">
      <alignment horizontal="center" vertical="center" wrapText="1"/>
    </xf>
    <xf numFmtId="0" fontId="9" fillId="0" borderId="18" xfId="2" applyFont="1" applyBorder="1" applyAlignment="1">
      <alignment horizontal="left" vertical="center" wrapText="1"/>
    </xf>
    <xf numFmtId="14" fontId="9" fillId="0" borderId="18" xfId="2" applyNumberFormat="1" applyFont="1" applyBorder="1" applyAlignment="1">
      <alignment horizontal="center" vertical="center"/>
    </xf>
    <xf numFmtId="164" fontId="9" fillId="0" borderId="18" xfId="2" applyNumberFormat="1" applyFont="1" applyBorder="1" applyAlignment="1">
      <alignment horizontal="center" vertical="center" wrapText="1"/>
    </xf>
    <xf numFmtId="2" fontId="19" fillId="0" borderId="18" xfId="2" applyNumberFormat="1" applyFont="1" applyBorder="1" applyAlignment="1">
      <alignment horizontal="center" vertical="center"/>
    </xf>
    <xf numFmtId="2" fontId="19" fillId="0" borderId="19" xfId="2" applyNumberFormat="1" applyFont="1" applyBorder="1" applyAlignment="1">
      <alignment horizontal="center" vertical="center"/>
    </xf>
    <xf numFmtId="2" fontId="19" fillId="0" borderId="17" xfId="2" applyNumberFormat="1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0" fontId="9" fillId="0" borderId="11" xfId="2" applyFont="1" applyBorder="1" applyAlignment="1">
      <alignment horizontal="left" vertical="center"/>
    </xf>
    <xf numFmtId="49" fontId="9" fillId="0" borderId="12" xfId="2" applyNumberFormat="1" applyFont="1" applyBorder="1" applyAlignment="1">
      <alignment horizontal="left" vertical="center"/>
    </xf>
    <xf numFmtId="49" fontId="9" fillId="0" borderId="13" xfId="2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vertical="center"/>
    </xf>
    <xf numFmtId="0" fontId="9" fillId="0" borderId="20" xfId="0" applyNumberFormat="1" applyFont="1" applyBorder="1" applyAlignment="1">
      <alignment horizontal="left" vertical="center"/>
    </xf>
    <xf numFmtId="2" fontId="9" fillId="0" borderId="10" xfId="0" applyNumberFormat="1" applyFont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0" fontId="9" fillId="0" borderId="25" xfId="2" applyFont="1" applyBorder="1" applyAlignment="1">
      <alignment horizontal="center" vertical="center" wrapText="1"/>
    </xf>
    <xf numFmtId="0" fontId="9" fillId="0" borderId="27" xfId="2" applyFont="1" applyBorder="1" applyAlignment="1">
      <alignment horizontal="center" vertical="center" wrapText="1"/>
    </xf>
    <xf numFmtId="0" fontId="9" fillId="0" borderId="29" xfId="2" applyFont="1" applyBorder="1" applyAlignment="1">
      <alignment horizontal="center" vertical="center" wrapText="1"/>
    </xf>
    <xf numFmtId="0" fontId="9" fillId="0" borderId="30" xfId="2" applyFont="1" applyBorder="1" applyAlignment="1">
      <alignment horizontal="center" vertical="center" wrapText="1"/>
    </xf>
    <xf numFmtId="0" fontId="9" fillId="0" borderId="30" xfId="2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 wrapText="1"/>
    </xf>
    <xf numFmtId="1" fontId="17" fillId="0" borderId="21" xfId="2" applyNumberFormat="1" applyFont="1" applyBorder="1" applyAlignment="1">
      <alignment horizontal="right" vertical="center"/>
    </xf>
    <xf numFmtId="0" fontId="17" fillId="0" borderId="21" xfId="2" applyNumberFormat="1" applyFont="1" applyBorder="1" applyAlignment="1">
      <alignment horizontal="right" vertical="center"/>
    </xf>
    <xf numFmtId="0" fontId="9" fillId="0" borderId="2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8" fillId="0" borderId="18" xfId="2" applyFont="1" applyBorder="1" applyAlignment="1">
      <alignment horizontal="center" vertical="center"/>
    </xf>
    <xf numFmtId="0" fontId="18" fillId="0" borderId="19" xfId="2" applyFont="1" applyBorder="1" applyAlignment="1">
      <alignment horizontal="center" vertical="center"/>
    </xf>
    <xf numFmtId="0" fontId="20" fillId="0" borderId="0" xfId="2" applyFont="1" applyAlignment="1">
      <alignment vertical="center"/>
    </xf>
    <xf numFmtId="0" fontId="20" fillId="0" borderId="0" xfId="2" applyFont="1" applyAlignment="1">
      <alignment horizontal="center" vertical="center"/>
    </xf>
    <xf numFmtId="14" fontId="20" fillId="0" borderId="0" xfId="2" applyNumberFormat="1" applyFont="1" applyAlignment="1">
      <alignment vertical="center"/>
    </xf>
    <xf numFmtId="165" fontId="21" fillId="0" borderId="0" xfId="2" applyNumberFormat="1" applyFont="1" applyAlignment="1">
      <alignment vertical="center"/>
    </xf>
    <xf numFmtId="2" fontId="20" fillId="0" borderId="0" xfId="2" applyNumberFormat="1" applyFont="1" applyAlignment="1">
      <alignment vertical="center"/>
    </xf>
    <xf numFmtId="0" fontId="13" fillId="2" borderId="37" xfId="2" applyFont="1" applyFill="1" applyBorder="1" applyAlignment="1">
      <alignment vertical="center"/>
    </xf>
    <xf numFmtId="165" fontId="9" fillId="0" borderId="32" xfId="2" applyNumberFormat="1" applyFont="1" applyBorder="1" applyAlignment="1">
      <alignment horizontal="center" vertical="center"/>
    </xf>
    <xf numFmtId="165" fontId="19" fillId="0" borderId="18" xfId="2" applyNumberFormat="1" applyFont="1" applyBorder="1" applyAlignment="1">
      <alignment horizontal="center" vertical="center"/>
    </xf>
    <xf numFmtId="165" fontId="19" fillId="0" borderId="19" xfId="2" applyNumberFormat="1" applyFont="1" applyBorder="1" applyAlignment="1">
      <alignment horizontal="center" vertical="center"/>
    </xf>
    <xf numFmtId="165" fontId="19" fillId="0" borderId="30" xfId="2" applyNumberFormat="1" applyFont="1" applyBorder="1" applyAlignment="1">
      <alignment horizontal="center" vertical="center"/>
    </xf>
    <xf numFmtId="0" fontId="13" fillId="0" borderId="1" xfId="2" applyFont="1" applyBorder="1" applyAlignment="1">
      <alignment horizontal="left" vertical="center"/>
    </xf>
    <xf numFmtId="0" fontId="19" fillId="0" borderId="18" xfId="2" applyFont="1" applyBorder="1" applyAlignment="1">
      <alignment horizontal="center" vertical="center"/>
    </xf>
    <xf numFmtId="0" fontId="11" fillId="0" borderId="5" xfId="0" applyFont="1" applyFill="1" applyBorder="1" applyAlignment="1">
      <alignment horizontal="right" vertical="center"/>
    </xf>
    <xf numFmtId="0" fontId="23" fillId="0" borderId="0" xfId="2" applyFont="1" applyAlignment="1">
      <alignment vertical="center"/>
    </xf>
    <xf numFmtId="0" fontId="23" fillId="0" borderId="16" xfId="2" applyFont="1" applyBorder="1" applyAlignment="1">
      <alignment horizontal="center" vertical="center"/>
    </xf>
    <xf numFmtId="0" fontId="23" fillId="0" borderId="18" xfId="2" applyFont="1" applyBorder="1" applyAlignment="1">
      <alignment horizontal="center" vertical="center"/>
    </xf>
    <xf numFmtId="0" fontId="23" fillId="0" borderId="19" xfId="2" applyFont="1" applyBorder="1" applyAlignment="1">
      <alignment horizontal="center" vertical="center"/>
    </xf>
    <xf numFmtId="0" fontId="9" fillId="0" borderId="16" xfId="2" applyNumberFormat="1" applyFont="1" applyBorder="1" applyAlignment="1">
      <alignment horizontal="center" vertical="center" wrapText="1"/>
    </xf>
    <xf numFmtId="0" fontId="9" fillId="0" borderId="18" xfId="2" applyNumberFormat="1" applyFont="1" applyBorder="1" applyAlignment="1">
      <alignment horizontal="center" vertical="center"/>
    </xf>
    <xf numFmtId="0" fontId="9" fillId="0" borderId="18" xfId="2" applyNumberFormat="1" applyFont="1" applyBorder="1" applyAlignment="1">
      <alignment horizontal="center" vertical="center" wrapText="1"/>
    </xf>
    <xf numFmtId="0" fontId="9" fillId="0" borderId="19" xfId="2" applyNumberFormat="1" applyFont="1" applyBorder="1" applyAlignment="1">
      <alignment horizontal="center" vertical="center" wrapText="1"/>
    </xf>
    <xf numFmtId="0" fontId="9" fillId="0" borderId="24" xfId="2" applyFont="1" applyBorder="1" applyAlignment="1">
      <alignment horizontal="center" vertical="center" wrapText="1"/>
    </xf>
    <xf numFmtId="165" fontId="19" fillId="0" borderId="17" xfId="2" applyNumberFormat="1" applyFont="1" applyBorder="1" applyAlignment="1">
      <alignment horizontal="center" vertical="center"/>
    </xf>
    <xf numFmtId="2" fontId="19" fillId="0" borderId="54" xfId="2" applyNumberFormat="1" applyFont="1" applyBorder="1" applyAlignment="1">
      <alignment horizontal="center" vertical="center"/>
    </xf>
    <xf numFmtId="2" fontId="19" fillId="0" borderId="26" xfId="2" applyNumberFormat="1" applyFont="1" applyBorder="1" applyAlignment="1">
      <alignment horizontal="center" vertical="center"/>
    </xf>
    <xf numFmtId="2" fontId="19" fillId="0" borderId="28" xfId="2" applyNumberFormat="1" applyFont="1" applyBorder="1" applyAlignment="1">
      <alignment horizontal="center" vertical="center"/>
    </xf>
    <xf numFmtId="2" fontId="19" fillId="0" borderId="55" xfId="2" applyNumberFormat="1" applyFont="1" applyBorder="1" applyAlignment="1">
      <alignment horizontal="center" vertical="center"/>
    </xf>
    <xf numFmtId="0" fontId="9" fillId="0" borderId="30" xfId="2" applyNumberFormat="1" applyFont="1" applyBorder="1" applyAlignment="1">
      <alignment horizontal="center" vertical="center" wrapText="1"/>
    </xf>
    <xf numFmtId="0" fontId="9" fillId="0" borderId="30" xfId="2" applyFont="1" applyBorder="1" applyAlignment="1">
      <alignment horizontal="left" vertical="center" wrapText="1"/>
    </xf>
    <xf numFmtId="14" fontId="9" fillId="0" borderId="30" xfId="2" applyNumberFormat="1" applyFont="1" applyBorder="1" applyAlignment="1">
      <alignment horizontal="center" vertical="center"/>
    </xf>
    <xf numFmtId="164" fontId="9" fillId="0" borderId="30" xfId="2" applyNumberFormat="1" applyFont="1" applyBorder="1" applyAlignment="1">
      <alignment horizontal="center" vertical="center" wrapText="1"/>
    </xf>
    <xf numFmtId="0" fontId="23" fillId="0" borderId="30" xfId="2" applyFont="1" applyBorder="1" applyAlignment="1">
      <alignment horizontal="center" vertical="center"/>
    </xf>
    <xf numFmtId="0" fontId="13" fillId="2" borderId="36" xfId="2" applyFont="1" applyFill="1" applyBorder="1" applyAlignment="1">
      <alignment horizontal="center" vertical="center"/>
    </xf>
    <xf numFmtId="0" fontId="13" fillId="2" borderId="37" xfId="2" applyFont="1" applyFill="1" applyBorder="1" applyAlignment="1">
      <alignment horizontal="center" vertical="center"/>
    </xf>
    <xf numFmtId="0" fontId="14" fillId="0" borderId="38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13" fillId="2" borderId="44" xfId="2" applyFont="1" applyFill="1" applyBorder="1" applyAlignment="1">
      <alignment horizontal="center" vertical="center"/>
    </xf>
    <xf numFmtId="14" fontId="14" fillId="0" borderId="22" xfId="2" applyNumberFormat="1" applyFont="1" applyBorder="1" applyAlignment="1">
      <alignment horizontal="center" vertical="center"/>
    </xf>
    <xf numFmtId="0" fontId="14" fillId="0" borderId="39" xfId="2" applyFont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20" xfId="2" applyFont="1" applyFill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0" fontId="9" fillId="0" borderId="9" xfId="2" applyFont="1" applyBorder="1" applyAlignment="1">
      <alignment horizontal="left" vertical="center"/>
    </xf>
    <xf numFmtId="0" fontId="9" fillId="0" borderId="5" xfId="2" applyFont="1" applyBorder="1" applyAlignment="1">
      <alignment horizontal="left" vertical="center"/>
    </xf>
    <xf numFmtId="0" fontId="9" fillId="0" borderId="21" xfId="2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14" fontId="17" fillId="2" borderId="34" xfId="8" applyNumberFormat="1" applyFont="1" applyFill="1" applyBorder="1" applyAlignment="1">
      <alignment horizontal="center" vertical="center" wrapText="1"/>
    </xf>
    <xf numFmtId="14" fontId="17" fillId="2" borderId="35" xfId="8" applyNumberFormat="1" applyFont="1" applyFill="1" applyBorder="1" applyAlignment="1">
      <alignment horizontal="center" vertical="center" wrapText="1"/>
    </xf>
    <xf numFmtId="0" fontId="17" fillId="2" borderId="34" xfId="8" applyFont="1" applyFill="1" applyBorder="1" applyAlignment="1">
      <alignment horizontal="center" vertical="center" wrapText="1"/>
    </xf>
    <xf numFmtId="0" fontId="17" fillId="2" borderId="35" xfId="8" applyFont="1" applyFill="1" applyBorder="1" applyAlignment="1">
      <alignment horizontal="center" vertical="center" wrapText="1"/>
    </xf>
    <xf numFmtId="0" fontId="17" fillId="2" borderId="50" xfId="8" applyFont="1" applyFill="1" applyBorder="1" applyAlignment="1">
      <alignment horizontal="center" vertical="center" wrapText="1"/>
    </xf>
    <xf numFmtId="0" fontId="17" fillId="2" borderId="51" xfId="8" applyFont="1" applyFill="1" applyBorder="1" applyAlignment="1">
      <alignment horizontal="center" vertical="center" wrapText="1"/>
    </xf>
    <xf numFmtId="0" fontId="16" fillId="0" borderId="0" xfId="2" applyFont="1" applyAlignment="1">
      <alignment horizontal="center" vertical="center"/>
    </xf>
    <xf numFmtId="0" fontId="21" fillId="0" borderId="14" xfId="2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1" fillId="0" borderId="15" xfId="2" applyFont="1" applyBorder="1" applyAlignment="1">
      <alignment horizontal="center" vertical="center"/>
    </xf>
    <xf numFmtId="165" fontId="13" fillId="2" borderId="10" xfId="2" applyNumberFormat="1" applyFont="1" applyFill="1" applyBorder="1" applyAlignment="1">
      <alignment horizontal="center" vertical="center"/>
    </xf>
    <xf numFmtId="165" fontId="13" fillId="2" borderId="5" xfId="2" applyNumberFormat="1" applyFont="1" applyFill="1" applyBorder="1" applyAlignment="1">
      <alignment horizontal="center" vertical="center"/>
    </xf>
    <xf numFmtId="165" fontId="13" fillId="2" borderId="20" xfId="2" applyNumberFormat="1" applyFont="1" applyFill="1" applyBorder="1" applyAlignment="1">
      <alignment horizontal="center" vertical="center"/>
    </xf>
    <xf numFmtId="0" fontId="22" fillId="0" borderId="40" xfId="2" applyFont="1" applyBorder="1" applyAlignment="1">
      <alignment horizontal="center" vertical="center"/>
    </xf>
    <xf numFmtId="0" fontId="21" fillId="0" borderId="41" xfId="2" applyFont="1" applyBorder="1" applyAlignment="1">
      <alignment horizontal="center" vertical="center"/>
    </xf>
    <xf numFmtId="0" fontId="21" fillId="0" borderId="42" xfId="2" applyFont="1" applyBorder="1" applyAlignment="1">
      <alignment horizontal="center" vertical="center"/>
    </xf>
    <xf numFmtId="0" fontId="21" fillId="0" borderId="43" xfId="2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13" fillId="0" borderId="33" xfId="2" applyFont="1" applyBorder="1" applyAlignment="1">
      <alignment horizontal="left" vertical="center"/>
    </xf>
    <xf numFmtId="0" fontId="13" fillId="0" borderId="3" xfId="2" applyFont="1" applyBorder="1" applyAlignment="1">
      <alignment horizontal="left" vertical="center"/>
    </xf>
    <xf numFmtId="0" fontId="13" fillId="2" borderId="9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21" xfId="2" applyFont="1" applyFill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22" fillId="0" borderId="3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13" fillId="0" borderId="49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7" fillId="2" borderId="52" xfId="2" applyFont="1" applyFill="1" applyBorder="1" applyAlignment="1">
      <alignment horizontal="center" vertical="center"/>
    </xf>
    <xf numFmtId="0" fontId="17" fillId="2" borderId="53" xfId="2" applyFont="1" applyFill="1" applyBorder="1" applyAlignment="1">
      <alignment horizontal="center" vertical="center"/>
    </xf>
    <xf numFmtId="0" fontId="17" fillId="2" borderId="45" xfId="8" applyFont="1" applyFill="1" applyBorder="1" applyAlignment="1">
      <alignment horizontal="center" vertical="center" wrapText="1"/>
    </xf>
    <xf numFmtId="0" fontId="17" fillId="2" borderId="46" xfId="8" applyFont="1" applyFill="1" applyBorder="1" applyAlignment="1">
      <alignment horizontal="center" vertical="center" wrapText="1"/>
    </xf>
    <xf numFmtId="165" fontId="15" fillId="0" borderId="10" xfId="2" applyNumberFormat="1" applyFont="1" applyBorder="1" applyAlignment="1">
      <alignment horizontal="left" vertical="center"/>
    </xf>
    <xf numFmtId="165" fontId="15" fillId="0" borderId="5" xfId="2" applyNumberFormat="1" applyFont="1" applyBorder="1" applyAlignment="1">
      <alignment horizontal="left" vertical="center"/>
    </xf>
    <xf numFmtId="165" fontId="15" fillId="0" borderId="20" xfId="2" applyNumberFormat="1" applyFont="1" applyBorder="1" applyAlignment="1">
      <alignment horizontal="left" vertical="center"/>
    </xf>
    <xf numFmtId="0" fontId="10" fillId="0" borderId="0" xfId="2" applyFont="1" applyAlignment="1">
      <alignment horizontal="center" vertical="center"/>
    </xf>
    <xf numFmtId="2" fontId="17" fillId="2" borderId="34" xfId="8" applyNumberFormat="1" applyFont="1" applyFill="1" applyBorder="1" applyAlignment="1">
      <alignment horizontal="center" vertical="center" wrapText="1"/>
    </xf>
    <xf numFmtId="2" fontId="17" fillId="2" borderId="35" xfId="8" applyNumberFormat="1" applyFont="1" applyFill="1" applyBorder="1" applyAlignment="1">
      <alignment horizontal="center" vertical="center" wrapText="1"/>
    </xf>
    <xf numFmtId="0" fontId="17" fillId="2" borderId="34" xfId="2" applyFont="1" applyFill="1" applyBorder="1" applyAlignment="1">
      <alignment horizontal="center" vertical="center" wrapText="1"/>
    </xf>
    <xf numFmtId="0" fontId="17" fillId="2" borderId="35" xfId="2" applyFont="1" applyFill="1" applyBorder="1" applyAlignment="1">
      <alignment horizontal="center" vertical="center" wrapText="1"/>
    </xf>
    <xf numFmtId="0" fontId="17" fillId="2" borderId="47" xfId="2" applyFont="1" applyFill="1" applyBorder="1" applyAlignment="1">
      <alignment horizontal="center" vertical="center" wrapText="1"/>
    </xf>
    <xf numFmtId="0" fontId="17" fillId="2" borderId="48" xfId="2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4" xfId="6"/>
    <cellStyle name="Обычный_ID4938_RS_1" xfId="7"/>
    <cellStyle name="Обычный_Стартовый протокол Смирнов_20101106_Results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285750</xdr:colOff>
      <xdr:row>2</xdr:row>
      <xdr:rowOff>222250</xdr:rowOff>
    </xdr:to>
    <xdr:pic>
      <xdr:nvPicPr>
        <xdr:cNvPr id="1080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751417" cy="744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391584</xdr:colOff>
      <xdr:row>0</xdr:row>
      <xdr:rowOff>97367</xdr:rowOff>
    </xdr:from>
    <xdr:to>
      <xdr:col>2</xdr:col>
      <xdr:colOff>910168</xdr:colOff>
      <xdr:row>2</xdr:row>
      <xdr:rowOff>240242</xdr:rowOff>
    </xdr:to>
    <xdr:pic>
      <xdr:nvPicPr>
        <xdr:cNvPr id="1081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1" y="97367"/>
          <a:ext cx="1047750" cy="693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349249</xdr:colOff>
      <xdr:row>0</xdr:row>
      <xdr:rowOff>63499</xdr:rowOff>
    </xdr:from>
    <xdr:ext cx="709083" cy="767865"/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017249" y="63499"/>
          <a:ext cx="709083" cy="767865"/>
        </a:xfrm>
        <a:prstGeom prst="rect">
          <a:avLst/>
        </a:prstGeom>
      </xdr:spPr>
    </xdr:pic>
    <xdr:clientData/>
  </xdr:oneCellAnchor>
  <xdr:oneCellAnchor>
    <xdr:from>
      <xdr:col>6</xdr:col>
      <xdr:colOff>898071</xdr:colOff>
      <xdr:row>134</xdr:row>
      <xdr:rowOff>96951</xdr:rowOff>
    </xdr:from>
    <xdr:ext cx="899584" cy="591444"/>
    <xdr:pic>
      <xdr:nvPicPr>
        <xdr:cNvPr id="10" name="Picture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905500" y="26984665"/>
          <a:ext cx="899584" cy="591444"/>
        </a:xfrm>
        <a:prstGeom prst="rect">
          <a:avLst/>
        </a:prstGeom>
      </xdr:spPr>
    </xdr:pic>
    <xdr:clientData/>
  </xdr:oneCellAnchor>
  <xdr:oneCellAnchor>
    <xdr:from>
      <xdr:col>10</xdr:col>
      <xdr:colOff>338289</xdr:colOff>
      <xdr:row>134</xdr:row>
      <xdr:rowOff>81644</xdr:rowOff>
    </xdr:from>
    <xdr:ext cx="518583" cy="671883"/>
    <xdr:pic>
      <xdr:nvPicPr>
        <xdr:cNvPr id="11" name="Picture 1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448396" y="26969358"/>
          <a:ext cx="518583" cy="67188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outlinePr summaryBelow="0"/>
    <pageSetUpPr fitToPage="1"/>
  </sheetPr>
  <dimension ref="A1:AA144"/>
  <sheetViews>
    <sheetView tabSelected="1" zoomScale="70" zoomScaleNormal="70" zoomScaleSheetLayoutView="90" zoomScalePageLayoutView="50" workbookViewId="0">
      <selection activeCell="A14" sqref="A14:D14"/>
    </sheetView>
  </sheetViews>
  <sheetFormatPr defaultRowHeight="12.75" x14ac:dyDescent="0.2"/>
  <cols>
    <col min="1" max="1" width="7" style="2" customWidth="1"/>
    <col min="2" max="2" width="7.85546875" style="53" customWidth="1"/>
    <col min="3" max="3" width="14.7109375" style="53" customWidth="1"/>
    <col min="4" max="4" width="23.5703125" style="2" customWidth="1"/>
    <col min="5" max="5" width="11.7109375" style="19" customWidth="1"/>
    <col min="6" max="6" width="10.28515625" style="2" customWidth="1"/>
    <col min="7" max="7" width="33.7109375" style="2" customWidth="1"/>
    <col min="8" max="8" width="13.140625" style="42" customWidth="1"/>
    <col min="9" max="9" width="16.5703125" style="2" customWidth="1"/>
    <col min="10" max="10" width="13.28515625" style="49" customWidth="1"/>
    <col min="11" max="11" width="11.42578125" style="2" customWidth="1"/>
    <col min="12" max="12" width="18.7109375" style="2" customWidth="1"/>
    <col min="13" max="16384" width="9.140625" style="2"/>
  </cols>
  <sheetData>
    <row r="1" spans="1:27" ht="21.75" customHeight="1" x14ac:dyDescent="0.2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27" ht="21.75" customHeight="1" x14ac:dyDescent="0.2">
      <c r="A2" s="193" t="s">
        <v>58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27" ht="21.75" customHeight="1" x14ac:dyDescent="0.2">
      <c r="A3" s="193" t="s">
        <v>10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</row>
    <row r="4" spans="1:27" ht="21.75" customHeight="1" x14ac:dyDescent="0.2">
      <c r="A4" s="193" t="s">
        <v>59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9" customHeight="1" x14ac:dyDescent="0.2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</row>
    <row r="6" spans="1:27" s="3" customFormat="1" ht="28.5" x14ac:dyDescent="0.2">
      <c r="A6" s="164" t="s">
        <v>57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22"/>
      <c r="N6" s="22"/>
      <c r="O6" s="22"/>
      <c r="P6" s="22"/>
      <c r="Q6" s="22"/>
      <c r="R6" s="22"/>
      <c r="S6" s="22"/>
      <c r="T6" s="22"/>
    </row>
    <row r="7" spans="1:27" s="3" customFormat="1" ht="18" customHeight="1" x14ac:dyDescent="0.2">
      <c r="A7" s="175" t="s">
        <v>15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</row>
    <row r="8" spans="1:27" s="3" customFormat="1" ht="4.5" customHeight="1" thickBot="1" x14ac:dyDescent="0.25">
      <c r="A8" s="171" t="s">
        <v>38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</row>
    <row r="9" spans="1:27" ht="19.5" customHeight="1" thickTop="1" x14ac:dyDescent="0.2">
      <c r="A9" s="172" t="s">
        <v>20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4"/>
    </row>
    <row r="10" spans="1:27" ht="18" customHeight="1" x14ac:dyDescent="0.2">
      <c r="A10" s="165" t="s">
        <v>37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7"/>
    </row>
    <row r="11" spans="1:27" ht="19.5" customHeight="1" x14ac:dyDescent="0.2">
      <c r="A11" s="165" t="s">
        <v>60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7"/>
    </row>
    <row r="12" spans="1:27" ht="5.25" customHeight="1" x14ac:dyDescent="0.2">
      <c r="A12" s="181" t="s">
        <v>38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3"/>
    </row>
    <row r="13" spans="1:27" ht="15.75" x14ac:dyDescent="0.2">
      <c r="A13" s="184" t="s">
        <v>278</v>
      </c>
      <c r="B13" s="185"/>
      <c r="C13" s="185"/>
      <c r="D13" s="185"/>
      <c r="E13" s="4"/>
      <c r="F13" s="118" t="s">
        <v>61</v>
      </c>
      <c r="G13" s="118"/>
      <c r="H13" s="118"/>
      <c r="J13" s="23"/>
      <c r="K13" s="5"/>
      <c r="L13" s="6" t="s">
        <v>66</v>
      </c>
    </row>
    <row r="14" spans="1:27" ht="15.75" x14ac:dyDescent="0.2">
      <c r="A14" s="176" t="s">
        <v>68</v>
      </c>
      <c r="B14" s="177"/>
      <c r="C14" s="177"/>
      <c r="D14" s="177"/>
      <c r="E14" s="7"/>
      <c r="F14" s="67" t="s">
        <v>69</v>
      </c>
      <c r="G14" s="67"/>
      <c r="H14" s="67"/>
      <c r="J14" s="24"/>
      <c r="K14" s="8"/>
      <c r="L14" s="9" t="s">
        <v>62</v>
      </c>
    </row>
    <row r="15" spans="1:27" ht="15" x14ac:dyDescent="0.2">
      <c r="A15" s="178" t="s">
        <v>9</v>
      </c>
      <c r="B15" s="179"/>
      <c r="C15" s="179"/>
      <c r="D15" s="179"/>
      <c r="E15" s="179"/>
      <c r="F15" s="179"/>
      <c r="G15" s="180"/>
      <c r="H15" s="168" t="s">
        <v>1</v>
      </c>
      <c r="I15" s="169"/>
      <c r="J15" s="169"/>
      <c r="K15" s="169"/>
      <c r="L15" s="170"/>
    </row>
    <row r="16" spans="1:27" ht="15" x14ac:dyDescent="0.2">
      <c r="A16" s="25" t="s">
        <v>16</v>
      </c>
      <c r="B16" s="10"/>
      <c r="C16" s="10"/>
      <c r="D16" s="26"/>
      <c r="E16" s="27"/>
      <c r="F16" s="26"/>
      <c r="G16" s="26"/>
      <c r="H16" s="190" t="s">
        <v>67</v>
      </c>
      <c r="I16" s="191"/>
      <c r="J16" s="191"/>
      <c r="K16" s="191"/>
      <c r="L16" s="192"/>
    </row>
    <row r="17" spans="1:12" ht="15" x14ac:dyDescent="0.2">
      <c r="A17" s="25" t="s">
        <v>17</v>
      </c>
      <c r="B17" s="10"/>
      <c r="C17" s="10"/>
      <c r="D17" s="11"/>
      <c r="E17" s="57"/>
      <c r="F17" s="28"/>
      <c r="G17" s="120" t="s">
        <v>63</v>
      </c>
      <c r="H17" s="190" t="s">
        <v>50</v>
      </c>
      <c r="I17" s="191"/>
      <c r="J17" s="191"/>
      <c r="K17" s="191"/>
      <c r="L17" s="192"/>
    </row>
    <row r="18" spans="1:12" ht="15" x14ac:dyDescent="0.2">
      <c r="A18" s="25" t="s">
        <v>18</v>
      </c>
      <c r="B18" s="10"/>
      <c r="C18" s="10"/>
      <c r="D18" s="11"/>
      <c r="E18" s="57"/>
      <c r="F18" s="28"/>
      <c r="G18" s="120" t="s">
        <v>64</v>
      </c>
      <c r="H18" s="190" t="s">
        <v>51</v>
      </c>
      <c r="I18" s="191"/>
      <c r="J18" s="191"/>
      <c r="K18" s="191"/>
      <c r="L18" s="192"/>
    </row>
    <row r="19" spans="1:12" ht="16.5" thickBot="1" x14ac:dyDescent="0.25">
      <c r="A19" s="25" t="s">
        <v>14</v>
      </c>
      <c r="B19" s="71"/>
      <c r="C19" s="71"/>
      <c r="D19" s="28"/>
      <c r="F19" s="75"/>
      <c r="G19" s="120" t="s">
        <v>65</v>
      </c>
      <c r="H19" s="73" t="s">
        <v>41</v>
      </c>
      <c r="J19" s="12">
        <v>25</v>
      </c>
      <c r="K19" s="56"/>
      <c r="L19" s="68" t="s">
        <v>56</v>
      </c>
    </row>
    <row r="20" spans="1:12" ht="7.5" customHeight="1" thickTop="1" thickBot="1" x14ac:dyDescent="0.25">
      <c r="A20" s="13"/>
      <c r="B20" s="14"/>
      <c r="C20" s="14"/>
      <c r="D20" s="15"/>
      <c r="E20" s="16"/>
      <c r="F20" s="15"/>
      <c r="G20" s="15"/>
      <c r="H20" s="29"/>
      <c r="I20" s="15"/>
      <c r="J20" s="30"/>
      <c r="K20" s="15"/>
      <c r="L20" s="17"/>
    </row>
    <row r="21" spans="1:12" s="18" customFormat="1" ht="21" customHeight="1" thickTop="1" x14ac:dyDescent="0.2">
      <c r="A21" s="186" t="s">
        <v>6</v>
      </c>
      <c r="B21" s="160" t="s">
        <v>12</v>
      </c>
      <c r="C21" s="160" t="s">
        <v>29</v>
      </c>
      <c r="D21" s="160" t="s">
        <v>2</v>
      </c>
      <c r="E21" s="158" t="s">
        <v>28</v>
      </c>
      <c r="F21" s="160" t="s">
        <v>8</v>
      </c>
      <c r="G21" s="162" t="s">
        <v>43</v>
      </c>
      <c r="H21" s="188" t="s">
        <v>7</v>
      </c>
      <c r="I21" s="160" t="s">
        <v>24</v>
      </c>
      <c r="J21" s="194" t="s">
        <v>21</v>
      </c>
      <c r="K21" s="196" t="s">
        <v>23</v>
      </c>
      <c r="L21" s="198" t="s">
        <v>13</v>
      </c>
    </row>
    <row r="22" spans="1:12" s="18" customFormat="1" ht="13.5" customHeight="1" thickBot="1" x14ac:dyDescent="0.25">
      <c r="A22" s="187"/>
      <c r="B22" s="161"/>
      <c r="C22" s="161"/>
      <c r="D22" s="161"/>
      <c r="E22" s="159"/>
      <c r="F22" s="161"/>
      <c r="G22" s="163"/>
      <c r="H22" s="189"/>
      <c r="I22" s="161"/>
      <c r="J22" s="195"/>
      <c r="K22" s="197"/>
      <c r="L22" s="199"/>
    </row>
    <row r="23" spans="1:12" ht="16.5" customHeight="1" x14ac:dyDescent="0.2">
      <c r="A23" s="129">
        <v>1</v>
      </c>
      <c r="B23" s="125">
        <v>44</v>
      </c>
      <c r="C23" s="125">
        <v>10090936672</v>
      </c>
      <c r="D23" s="77" t="s">
        <v>70</v>
      </c>
      <c r="E23" s="78" t="s">
        <v>71</v>
      </c>
      <c r="F23" s="79" t="s">
        <v>26</v>
      </c>
      <c r="G23" s="59" t="s">
        <v>42</v>
      </c>
      <c r="H23" s="58">
        <v>2.2467824074074078E-2</v>
      </c>
      <c r="I23" s="114" t="s">
        <v>38</v>
      </c>
      <c r="J23" s="87">
        <f>IFERROR($J$19*3600/(HOUR(H23)*3600+MINUTE(H23)*60+SECOND(H23)),"")</f>
        <v>46.367851622874809</v>
      </c>
      <c r="K23" s="86" t="s">
        <v>26</v>
      </c>
      <c r="L23" s="95"/>
    </row>
    <row r="24" spans="1:12" ht="16.5" customHeight="1" x14ac:dyDescent="0.2">
      <c r="A24" s="131">
        <f>A23</f>
        <v>1</v>
      </c>
      <c r="B24" s="126">
        <v>45</v>
      </c>
      <c r="C24" s="127">
        <v>10097338571</v>
      </c>
      <c r="D24" s="80" t="s">
        <v>72</v>
      </c>
      <c r="E24" s="81" t="s">
        <v>73</v>
      </c>
      <c r="F24" s="82" t="s">
        <v>26</v>
      </c>
      <c r="G24" s="85" t="str">
        <f>G23</f>
        <v>Санкт-Петербург</v>
      </c>
      <c r="H24" s="130">
        <f>H23</f>
        <v>2.2467824074074078E-2</v>
      </c>
      <c r="I24" s="115" t="s">
        <v>38</v>
      </c>
      <c r="J24" s="85">
        <f>J23</f>
        <v>46.367851622874809</v>
      </c>
      <c r="K24" s="60" t="s">
        <v>26</v>
      </c>
      <c r="L24" s="96"/>
    </row>
    <row r="25" spans="1:12" ht="16.5" customHeight="1" x14ac:dyDescent="0.2">
      <c r="A25" s="132">
        <f>A23</f>
        <v>1</v>
      </c>
      <c r="B25" s="127">
        <v>46</v>
      </c>
      <c r="C25" s="127">
        <v>10097338672</v>
      </c>
      <c r="D25" s="80" t="s">
        <v>74</v>
      </c>
      <c r="E25" s="81" t="s">
        <v>75</v>
      </c>
      <c r="F25" s="82" t="s">
        <v>26</v>
      </c>
      <c r="G25" s="83" t="str">
        <f>G23</f>
        <v>Санкт-Петербург</v>
      </c>
      <c r="H25" s="115">
        <f>H23</f>
        <v>2.2467824074074078E-2</v>
      </c>
      <c r="I25" s="115" t="s">
        <v>38</v>
      </c>
      <c r="J25" s="83">
        <f>J23</f>
        <v>46.367851622874809</v>
      </c>
      <c r="K25" s="60" t="s">
        <v>26</v>
      </c>
      <c r="L25" s="96"/>
    </row>
    <row r="26" spans="1:12" ht="16.5" customHeight="1" thickBot="1" x14ac:dyDescent="0.25">
      <c r="A26" s="133">
        <f>A23</f>
        <v>1</v>
      </c>
      <c r="B26" s="128">
        <v>47</v>
      </c>
      <c r="C26" s="128">
        <v>10100513000</v>
      </c>
      <c r="D26" s="64" t="s">
        <v>76</v>
      </c>
      <c r="E26" s="65" t="s">
        <v>77</v>
      </c>
      <c r="F26" s="66" t="s">
        <v>26</v>
      </c>
      <c r="G26" s="84" t="str">
        <f>G23</f>
        <v>Санкт-Петербург</v>
      </c>
      <c r="H26" s="116">
        <f>H23</f>
        <v>2.2467824074074078E-2</v>
      </c>
      <c r="I26" s="116" t="s">
        <v>38</v>
      </c>
      <c r="J26" s="84">
        <f>J23</f>
        <v>46.367851622874809</v>
      </c>
      <c r="K26" s="63" t="s">
        <v>26</v>
      </c>
      <c r="L26" s="97"/>
    </row>
    <row r="27" spans="1:12" ht="16.5" customHeight="1" x14ac:dyDescent="0.2">
      <c r="A27" s="129">
        <v>2</v>
      </c>
      <c r="B27" s="125">
        <v>48</v>
      </c>
      <c r="C27" s="125">
        <v>10092621745</v>
      </c>
      <c r="D27" s="77" t="s">
        <v>78</v>
      </c>
      <c r="E27" s="78" t="s">
        <v>79</v>
      </c>
      <c r="F27" s="79" t="s">
        <v>30</v>
      </c>
      <c r="G27" s="59" t="s">
        <v>42</v>
      </c>
      <c r="H27" s="58">
        <v>2.2961111111111113E-2</v>
      </c>
      <c r="I27" s="114">
        <f>H27-$H$23</f>
        <v>4.9328703703703514E-4</v>
      </c>
      <c r="J27" s="87">
        <f>IFERROR($J$19*3600/(HOUR(H27)*3600+MINUTE(H27)*60+SECOND(H27)),"")</f>
        <v>45.362903225806448</v>
      </c>
      <c r="K27" s="86" t="s">
        <v>26</v>
      </c>
      <c r="L27" s="95"/>
    </row>
    <row r="28" spans="1:12" ht="16.5" customHeight="1" x14ac:dyDescent="0.2">
      <c r="A28" s="131">
        <f>A27</f>
        <v>2</v>
      </c>
      <c r="B28" s="126">
        <v>49</v>
      </c>
      <c r="C28" s="127">
        <v>10084014613</v>
      </c>
      <c r="D28" s="80" t="s">
        <v>80</v>
      </c>
      <c r="E28" s="81" t="s">
        <v>81</v>
      </c>
      <c r="F28" s="82" t="s">
        <v>30</v>
      </c>
      <c r="G28" s="85" t="str">
        <f>G27</f>
        <v>Санкт-Петербург</v>
      </c>
      <c r="H28" s="130">
        <f>H27</f>
        <v>2.2961111111111113E-2</v>
      </c>
      <c r="I28" s="130">
        <f t="shared" ref="I28:J28" si="0">I27</f>
        <v>4.9328703703703514E-4</v>
      </c>
      <c r="J28" s="130">
        <f t="shared" si="0"/>
        <v>45.362903225806448</v>
      </c>
      <c r="K28" s="60" t="s">
        <v>26</v>
      </c>
      <c r="L28" s="96"/>
    </row>
    <row r="29" spans="1:12" ht="16.5" customHeight="1" x14ac:dyDescent="0.2">
      <c r="A29" s="132">
        <f>A27</f>
        <v>2</v>
      </c>
      <c r="B29" s="127">
        <v>50</v>
      </c>
      <c r="C29" s="127">
        <v>10091550301</v>
      </c>
      <c r="D29" s="80" t="s">
        <v>82</v>
      </c>
      <c r="E29" s="81" t="s">
        <v>83</v>
      </c>
      <c r="F29" s="82" t="s">
        <v>30</v>
      </c>
      <c r="G29" s="83" t="str">
        <f>G27</f>
        <v>Санкт-Петербург</v>
      </c>
      <c r="H29" s="115">
        <f>H27</f>
        <v>2.2961111111111113E-2</v>
      </c>
      <c r="I29" s="115">
        <f t="shared" ref="I29:J29" si="1">I27</f>
        <v>4.9328703703703514E-4</v>
      </c>
      <c r="J29" s="115">
        <f t="shared" si="1"/>
        <v>45.362903225806448</v>
      </c>
      <c r="K29" s="60" t="s">
        <v>26</v>
      </c>
      <c r="L29" s="96"/>
    </row>
    <row r="30" spans="1:12" ht="16.5" customHeight="1" thickBot="1" x14ac:dyDescent="0.25">
      <c r="A30" s="133">
        <f>A27</f>
        <v>2</v>
      </c>
      <c r="B30" s="128">
        <v>51</v>
      </c>
      <c r="C30" s="128">
        <v>10095277121</v>
      </c>
      <c r="D30" s="64" t="s">
        <v>84</v>
      </c>
      <c r="E30" s="65" t="s">
        <v>85</v>
      </c>
      <c r="F30" s="66" t="s">
        <v>44</v>
      </c>
      <c r="G30" s="84" t="str">
        <f>G27</f>
        <v>Санкт-Петербург</v>
      </c>
      <c r="H30" s="116">
        <f>H27</f>
        <v>2.2961111111111113E-2</v>
      </c>
      <c r="I30" s="116">
        <f t="shared" ref="I30:J30" si="2">I27</f>
        <v>4.9328703703703514E-4</v>
      </c>
      <c r="J30" s="116">
        <f t="shared" si="2"/>
        <v>45.362903225806448</v>
      </c>
      <c r="K30" s="63" t="s">
        <v>26</v>
      </c>
      <c r="L30" s="97"/>
    </row>
    <row r="31" spans="1:12" ht="16.5" customHeight="1" x14ac:dyDescent="0.2">
      <c r="A31" s="129">
        <v>3</v>
      </c>
      <c r="B31" s="125">
        <v>14</v>
      </c>
      <c r="C31" s="125">
        <v>10079259993</v>
      </c>
      <c r="D31" s="77" t="s">
        <v>86</v>
      </c>
      <c r="E31" s="78" t="s">
        <v>87</v>
      </c>
      <c r="F31" s="79" t="s">
        <v>26</v>
      </c>
      <c r="G31" s="59" t="s">
        <v>42</v>
      </c>
      <c r="H31" s="58">
        <v>2.3232986111111114E-2</v>
      </c>
      <c r="I31" s="114">
        <f>H31-$H$23</f>
        <v>7.6516203703703642E-4</v>
      </c>
      <c r="J31" s="87">
        <f>IFERROR($J$19*3600/(HOUR(H31)*3600+MINUTE(H31)*60+SECOND(H31)),"")</f>
        <v>44.843049327354258</v>
      </c>
      <c r="K31" s="86" t="s">
        <v>26</v>
      </c>
      <c r="L31" s="95"/>
    </row>
    <row r="32" spans="1:12" ht="16.5" customHeight="1" x14ac:dyDescent="0.2">
      <c r="A32" s="131">
        <f>A31</f>
        <v>3</v>
      </c>
      <c r="B32" s="126">
        <v>15</v>
      </c>
      <c r="C32" s="127">
        <v>10080977301</v>
      </c>
      <c r="D32" s="80" t="s">
        <v>88</v>
      </c>
      <c r="E32" s="81" t="s">
        <v>89</v>
      </c>
      <c r="F32" s="82" t="s">
        <v>26</v>
      </c>
      <c r="G32" s="85" t="str">
        <f>G31</f>
        <v>Санкт-Петербург</v>
      </c>
      <c r="H32" s="130">
        <f t="shared" ref="H32:J32" si="3">H31</f>
        <v>2.3232986111111114E-2</v>
      </c>
      <c r="I32" s="130">
        <f t="shared" si="3"/>
        <v>7.6516203703703642E-4</v>
      </c>
      <c r="J32" s="130">
        <f t="shared" si="3"/>
        <v>44.843049327354258</v>
      </c>
      <c r="K32" s="60" t="s">
        <v>26</v>
      </c>
      <c r="L32" s="96"/>
    </row>
    <row r="33" spans="1:12" ht="16.5" customHeight="1" x14ac:dyDescent="0.2">
      <c r="A33" s="132">
        <f>A31</f>
        <v>3</v>
      </c>
      <c r="B33" s="127">
        <v>16</v>
      </c>
      <c r="C33" s="127">
        <v>10080358622</v>
      </c>
      <c r="D33" s="80" t="s">
        <v>90</v>
      </c>
      <c r="E33" s="81" t="s">
        <v>91</v>
      </c>
      <c r="F33" s="82" t="s">
        <v>26</v>
      </c>
      <c r="G33" s="83" t="str">
        <f>G31</f>
        <v>Санкт-Петербург</v>
      </c>
      <c r="H33" s="115">
        <f t="shared" ref="H33:J33" si="4">H31</f>
        <v>2.3232986111111114E-2</v>
      </c>
      <c r="I33" s="115">
        <f t="shared" si="4"/>
        <v>7.6516203703703642E-4</v>
      </c>
      <c r="J33" s="115">
        <f t="shared" si="4"/>
        <v>44.843049327354258</v>
      </c>
      <c r="K33" s="60" t="s">
        <v>26</v>
      </c>
      <c r="L33" s="96"/>
    </row>
    <row r="34" spans="1:12" ht="16.5" customHeight="1" thickBot="1" x14ac:dyDescent="0.25">
      <c r="A34" s="133">
        <f>A31</f>
        <v>3</v>
      </c>
      <c r="B34" s="128">
        <v>17</v>
      </c>
      <c r="C34" s="128">
        <v>10105861740</v>
      </c>
      <c r="D34" s="64" t="s">
        <v>92</v>
      </c>
      <c r="E34" s="65" t="s">
        <v>93</v>
      </c>
      <c r="F34" s="66" t="s">
        <v>26</v>
      </c>
      <c r="G34" s="84" t="str">
        <f>G31</f>
        <v>Санкт-Петербург</v>
      </c>
      <c r="H34" s="116">
        <f t="shared" ref="H34:J34" si="5">H31</f>
        <v>2.3232986111111114E-2</v>
      </c>
      <c r="I34" s="116">
        <f t="shared" si="5"/>
        <v>7.6516203703703642E-4</v>
      </c>
      <c r="J34" s="116">
        <f t="shared" si="5"/>
        <v>44.843049327354258</v>
      </c>
      <c r="K34" s="63" t="s">
        <v>26</v>
      </c>
      <c r="L34" s="97"/>
    </row>
    <row r="35" spans="1:12" ht="16.5" customHeight="1" x14ac:dyDescent="0.2">
      <c r="A35" s="129">
        <v>4</v>
      </c>
      <c r="B35" s="125">
        <v>6</v>
      </c>
      <c r="C35" s="125">
        <v>10077687179</v>
      </c>
      <c r="D35" s="77" t="s">
        <v>94</v>
      </c>
      <c r="E35" s="78" t="s">
        <v>95</v>
      </c>
      <c r="F35" s="79" t="s">
        <v>30</v>
      </c>
      <c r="G35" s="59" t="s">
        <v>96</v>
      </c>
      <c r="H35" s="58">
        <v>2.3695023148148146E-2</v>
      </c>
      <c r="I35" s="114">
        <f>H35-$H$23</f>
        <v>1.2271990740740681E-3</v>
      </c>
      <c r="J35" s="87">
        <f>IFERROR($J$19*3600/(HOUR(H35)*3600+MINUTE(H35)*60+SECOND(H35)),"")</f>
        <v>43.966780654616514</v>
      </c>
      <c r="K35" s="86"/>
      <c r="L35" s="95"/>
    </row>
    <row r="36" spans="1:12" ht="16.5" customHeight="1" x14ac:dyDescent="0.2">
      <c r="A36" s="131">
        <f>A35</f>
        <v>4</v>
      </c>
      <c r="B36" s="126">
        <v>7</v>
      </c>
      <c r="C36" s="127">
        <v>10077686573</v>
      </c>
      <c r="D36" s="80" t="s">
        <v>97</v>
      </c>
      <c r="E36" s="81" t="s">
        <v>98</v>
      </c>
      <c r="F36" s="82" t="s">
        <v>26</v>
      </c>
      <c r="G36" s="85" t="str">
        <f>G35</f>
        <v>Свердловская область</v>
      </c>
      <c r="H36" s="130">
        <f t="shared" ref="H36:J36" si="6">H35</f>
        <v>2.3695023148148146E-2</v>
      </c>
      <c r="I36" s="130">
        <f t="shared" si="6"/>
        <v>1.2271990740740681E-3</v>
      </c>
      <c r="J36" s="130">
        <f t="shared" si="6"/>
        <v>43.966780654616514</v>
      </c>
      <c r="K36" s="60"/>
      <c r="L36" s="96"/>
    </row>
    <row r="37" spans="1:12" ht="16.5" customHeight="1" x14ac:dyDescent="0.2">
      <c r="A37" s="132">
        <f>A35</f>
        <v>4</v>
      </c>
      <c r="B37" s="127">
        <v>8</v>
      </c>
      <c r="C37" s="127">
        <v>10077687381</v>
      </c>
      <c r="D37" s="80" t="s">
        <v>99</v>
      </c>
      <c r="E37" s="81" t="s">
        <v>100</v>
      </c>
      <c r="F37" s="82" t="s">
        <v>30</v>
      </c>
      <c r="G37" s="83" t="str">
        <f>G35</f>
        <v>Свердловская область</v>
      </c>
      <c r="H37" s="115">
        <f t="shared" ref="H37:J37" si="7">H35</f>
        <v>2.3695023148148146E-2</v>
      </c>
      <c r="I37" s="115">
        <f t="shared" si="7"/>
        <v>1.2271990740740681E-3</v>
      </c>
      <c r="J37" s="115">
        <f t="shared" si="7"/>
        <v>43.966780654616514</v>
      </c>
      <c r="K37" s="60"/>
      <c r="L37" s="96"/>
    </row>
    <row r="38" spans="1:12" ht="16.5" customHeight="1" thickBot="1" x14ac:dyDescent="0.25">
      <c r="A38" s="133">
        <f>A35</f>
        <v>4</v>
      </c>
      <c r="B38" s="128">
        <v>9</v>
      </c>
      <c r="C38" s="128">
        <v>10077480550</v>
      </c>
      <c r="D38" s="64" t="s">
        <v>101</v>
      </c>
      <c r="E38" s="65" t="s">
        <v>102</v>
      </c>
      <c r="F38" s="66" t="s">
        <v>26</v>
      </c>
      <c r="G38" s="84" t="str">
        <f>G35</f>
        <v>Свердловская область</v>
      </c>
      <c r="H38" s="116">
        <f t="shared" ref="H38:J38" si="8">H35</f>
        <v>2.3695023148148146E-2</v>
      </c>
      <c r="I38" s="116">
        <f t="shared" si="8"/>
        <v>1.2271990740740681E-3</v>
      </c>
      <c r="J38" s="116">
        <f t="shared" si="8"/>
        <v>43.966780654616514</v>
      </c>
      <c r="K38" s="63"/>
      <c r="L38" s="97"/>
    </row>
    <row r="39" spans="1:12" s="121" customFormat="1" ht="16.5" customHeight="1" x14ac:dyDescent="0.2">
      <c r="A39" s="129">
        <v>5</v>
      </c>
      <c r="B39" s="125">
        <v>10</v>
      </c>
      <c r="C39" s="125">
        <v>10078945452</v>
      </c>
      <c r="D39" s="77" t="s">
        <v>103</v>
      </c>
      <c r="E39" s="78" t="s">
        <v>104</v>
      </c>
      <c r="F39" s="79" t="s">
        <v>26</v>
      </c>
      <c r="G39" s="59" t="s">
        <v>105</v>
      </c>
      <c r="H39" s="58">
        <v>2.389861111111111E-2</v>
      </c>
      <c r="I39" s="114">
        <f>H39-$H$23</f>
        <v>1.4307870370370325E-3</v>
      </c>
      <c r="J39" s="87">
        <f>IFERROR($J$19*3600/(HOUR(H39)*3600+MINUTE(H39)*60+SECOND(H39)),"")</f>
        <v>43.583535108958834</v>
      </c>
      <c r="K39" s="86"/>
      <c r="L39" s="95"/>
    </row>
    <row r="40" spans="1:12" s="121" customFormat="1" ht="16.5" customHeight="1" x14ac:dyDescent="0.2">
      <c r="A40" s="131">
        <f>A39</f>
        <v>5</v>
      </c>
      <c r="B40" s="126">
        <v>11</v>
      </c>
      <c r="C40" s="127">
        <v>10078944745</v>
      </c>
      <c r="D40" s="80" t="s">
        <v>106</v>
      </c>
      <c r="E40" s="81" t="s">
        <v>107</v>
      </c>
      <c r="F40" s="82" t="s">
        <v>26</v>
      </c>
      <c r="G40" s="85" t="str">
        <f>G39</f>
        <v>Саратовская область</v>
      </c>
      <c r="H40" s="130">
        <f t="shared" ref="H40:J40" si="9">H39</f>
        <v>2.389861111111111E-2</v>
      </c>
      <c r="I40" s="130">
        <f t="shared" si="9"/>
        <v>1.4307870370370325E-3</v>
      </c>
      <c r="J40" s="130">
        <f t="shared" si="9"/>
        <v>43.583535108958834</v>
      </c>
      <c r="K40" s="60"/>
      <c r="L40" s="96"/>
    </row>
    <row r="41" spans="1:12" s="121" customFormat="1" ht="16.5" customHeight="1" x14ac:dyDescent="0.2">
      <c r="A41" s="132">
        <f>A39</f>
        <v>5</v>
      </c>
      <c r="B41" s="127">
        <v>12</v>
      </c>
      <c r="C41" s="127">
        <v>10091161388</v>
      </c>
      <c r="D41" s="80" t="s">
        <v>108</v>
      </c>
      <c r="E41" s="81" t="s">
        <v>109</v>
      </c>
      <c r="F41" s="82" t="s">
        <v>26</v>
      </c>
      <c r="G41" s="83" t="str">
        <f>G39</f>
        <v>Саратовская область</v>
      </c>
      <c r="H41" s="115">
        <f t="shared" ref="H41:J41" si="10">H39</f>
        <v>2.389861111111111E-2</v>
      </c>
      <c r="I41" s="115">
        <f t="shared" si="10"/>
        <v>1.4307870370370325E-3</v>
      </c>
      <c r="J41" s="115">
        <f t="shared" si="10"/>
        <v>43.583535108958834</v>
      </c>
      <c r="K41" s="60"/>
      <c r="L41" s="96"/>
    </row>
    <row r="42" spans="1:12" s="121" customFormat="1" ht="16.5" customHeight="1" thickBot="1" x14ac:dyDescent="0.25">
      <c r="A42" s="133">
        <f>A39</f>
        <v>5</v>
      </c>
      <c r="B42" s="128">
        <v>13</v>
      </c>
      <c r="C42" s="128">
        <v>10096458194</v>
      </c>
      <c r="D42" s="64" t="s">
        <v>110</v>
      </c>
      <c r="E42" s="65" t="s">
        <v>111</v>
      </c>
      <c r="F42" s="66" t="s">
        <v>30</v>
      </c>
      <c r="G42" s="84" t="str">
        <f>G39</f>
        <v>Саратовская область</v>
      </c>
      <c r="H42" s="116">
        <f t="shared" ref="H42:J42" si="11">H39</f>
        <v>2.389861111111111E-2</v>
      </c>
      <c r="I42" s="116">
        <f t="shared" si="11"/>
        <v>1.4307870370370325E-3</v>
      </c>
      <c r="J42" s="116">
        <f t="shared" si="11"/>
        <v>43.583535108958834</v>
      </c>
      <c r="K42" s="63"/>
      <c r="L42" s="97"/>
    </row>
    <row r="43" spans="1:12" s="121" customFormat="1" ht="16.5" customHeight="1" x14ac:dyDescent="0.2">
      <c r="A43" s="129">
        <v>6</v>
      </c>
      <c r="B43" s="125">
        <v>21</v>
      </c>
      <c r="C43" s="125">
        <v>10092621644</v>
      </c>
      <c r="D43" s="77" t="s">
        <v>112</v>
      </c>
      <c r="E43" s="78" t="s">
        <v>113</v>
      </c>
      <c r="F43" s="79" t="s">
        <v>26</v>
      </c>
      <c r="G43" s="59" t="s">
        <v>114</v>
      </c>
      <c r="H43" s="58">
        <v>2.3918055555555554E-2</v>
      </c>
      <c r="I43" s="114">
        <f>H43-$H$23</f>
        <v>1.450231481481476E-3</v>
      </c>
      <c r="J43" s="87">
        <f>IFERROR($J$19*3600/(HOUR(H43)*3600+MINUTE(H43)*60+SECOND(H43)),"")</f>
        <v>43.541364296081277</v>
      </c>
      <c r="K43" s="86"/>
      <c r="L43" s="95"/>
    </row>
    <row r="44" spans="1:12" s="121" customFormat="1" ht="16.5" customHeight="1" x14ac:dyDescent="0.2">
      <c r="A44" s="131">
        <f>A43</f>
        <v>6</v>
      </c>
      <c r="B44" s="126">
        <v>22</v>
      </c>
      <c r="C44" s="127">
        <v>10108865205</v>
      </c>
      <c r="D44" s="80" t="s">
        <v>115</v>
      </c>
      <c r="E44" s="81" t="s">
        <v>116</v>
      </c>
      <c r="F44" s="82" t="s">
        <v>26</v>
      </c>
      <c r="G44" s="85" t="str">
        <f>G43</f>
        <v>Иркутская область</v>
      </c>
      <c r="H44" s="130">
        <f t="shared" ref="H44:J44" si="12">H43</f>
        <v>2.3918055555555554E-2</v>
      </c>
      <c r="I44" s="130">
        <f t="shared" si="12"/>
        <v>1.450231481481476E-3</v>
      </c>
      <c r="J44" s="130">
        <f t="shared" si="12"/>
        <v>43.541364296081277</v>
      </c>
      <c r="K44" s="60"/>
      <c r="L44" s="96"/>
    </row>
    <row r="45" spans="1:12" s="121" customFormat="1" ht="16.5" customHeight="1" x14ac:dyDescent="0.2">
      <c r="A45" s="132">
        <f>A43</f>
        <v>6</v>
      </c>
      <c r="B45" s="127">
        <v>23</v>
      </c>
      <c r="C45" s="127">
        <v>10181412080</v>
      </c>
      <c r="D45" s="80" t="s">
        <v>117</v>
      </c>
      <c r="E45" s="81" t="s">
        <v>118</v>
      </c>
      <c r="F45" s="82" t="s">
        <v>26</v>
      </c>
      <c r="G45" s="83" t="str">
        <f>G43</f>
        <v>Иркутская область</v>
      </c>
      <c r="H45" s="115">
        <f t="shared" ref="H45:J45" si="13">H43</f>
        <v>2.3918055555555554E-2</v>
      </c>
      <c r="I45" s="115">
        <f t="shared" si="13"/>
        <v>1.450231481481476E-3</v>
      </c>
      <c r="J45" s="115">
        <f t="shared" si="13"/>
        <v>43.541364296081277</v>
      </c>
      <c r="K45" s="60"/>
      <c r="L45" s="96"/>
    </row>
    <row r="46" spans="1:12" s="121" customFormat="1" ht="16.5" customHeight="1" thickBot="1" x14ac:dyDescent="0.25">
      <c r="A46" s="133">
        <f>A43</f>
        <v>6</v>
      </c>
      <c r="B46" s="128">
        <v>24</v>
      </c>
      <c r="C46" s="128">
        <v>10120119730</v>
      </c>
      <c r="D46" s="64" t="s">
        <v>119</v>
      </c>
      <c r="E46" s="65" t="s">
        <v>120</v>
      </c>
      <c r="F46" s="66" t="s">
        <v>26</v>
      </c>
      <c r="G46" s="84" t="str">
        <f>G43</f>
        <v>Иркутская область</v>
      </c>
      <c r="H46" s="116">
        <f t="shared" ref="H46:J46" si="14">H43</f>
        <v>2.3918055555555554E-2</v>
      </c>
      <c r="I46" s="116">
        <f t="shared" si="14"/>
        <v>1.450231481481476E-3</v>
      </c>
      <c r="J46" s="116">
        <f t="shared" si="14"/>
        <v>43.541364296081277</v>
      </c>
      <c r="K46" s="63"/>
      <c r="L46" s="97"/>
    </row>
    <row r="47" spans="1:12" s="121" customFormat="1" ht="16.5" customHeight="1" x14ac:dyDescent="0.2">
      <c r="A47" s="129">
        <v>7</v>
      </c>
      <c r="B47" s="125">
        <v>38</v>
      </c>
      <c r="C47" s="125">
        <v>10091544742</v>
      </c>
      <c r="D47" s="77" t="s">
        <v>121</v>
      </c>
      <c r="E47" s="78" t="s">
        <v>122</v>
      </c>
      <c r="F47" s="79" t="s">
        <v>44</v>
      </c>
      <c r="G47" s="59" t="s">
        <v>42</v>
      </c>
      <c r="H47" s="58">
        <v>2.4032175925925926E-2</v>
      </c>
      <c r="I47" s="114">
        <f>H47-$H$23</f>
        <v>1.564351851851848E-3</v>
      </c>
      <c r="J47" s="87">
        <f>IFERROR($J$19*3600/(HOUR(H47)*3600+MINUTE(H47)*60+SECOND(H47)),"")</f>
        <v>43.352601156069362</v>
      </c>
      <c r="K47" s="86"/>
      <c r="L47" s="95"/>
    </row>
    <row r="48" spans="1:12" s="121" customFormat="1" ht="16.5" customHeight="1" x14ac:dyDescent="0.2">
      <c r="A48" s="131">
        <f>A47</f>
        <v>7</v>
      </c>
      <c r="B48" s="126">
        <v>40</v>
      </c>
      <c r="C48" s="127">
        <v>10111626065</v>
      </c>
      <c r="D48" s="80" t="s">
        <v>123</v>
      </c>
      <c r="E48" s="81" t="s">
        <v>124</v>
      </c>
      <c r="F48" s="82" t="s">
        <v>45</v>
      </c>
      <c r="G48" s="85" t="str">
        <f>G47</f>
        <v>Санкт-Петербург</v>
      </c>
      <c r="H48" s="130">
        <f t="shared" ref="H48:J48" si="15">H47</f>
        <v>2.4032175925925926E-2</v>
      </c>
      <c r="I48" s="130">
        <f t="shared" si="15"/>
        <v>1.564351851851848E-3</v>
      </c>
      <c r="J48" s="130">
        <f t="shared" si="15"/>
        <v>43.352601156069362</v>
      </c>
      <c r="K48" s="60"/>
      <c r="L48" s="96"/>
    </row>
    <row r="49" spans="1:12" s="121" customFormat="1" ht="16.5" customHeight="1" x14ac:dyDescent="0.2">
      <c r="A49" s="132">
        <f>A47</f>
        <v>7</v>
      </c>
      <c r="B49" s="127">
        <v>41</v>
      </c>
      <c r="C49" s="127">
        <v>10111627378</v>
      </c>
      <c r="D49" s="80" t="s">
        <v>125</v>
      </c>
      <c r="E49" s="81" t="s">
        <v>126</v>
      </c>
      <c r="F49" s="82" t="s">
        <v>45</v>
      </c>
      <c r="G49" s="83" t="str">
        <f>G47</f>
        <v>Санкт-Петербург</v>
      </c>
      <c r="H49" s="115">
        <f t="shared" ref="H49:J49" si="16">H47</f>
        <v>2.4032175925925926E-2</v>
      </c>
      <c r="I49" s="115">
        <f t="shared" si="16"/>
        <v>1.564351851851848E-3</v>
      </c>
      <c r="J49" s="115">
        <f t="shared" si="16"/>
        <v>43.352601156069362</v>
      </c>
      <c r="K49" s="60"/>
      <c r="L49" s="96"/>
    </row>
    <row r="50" spans="1:12" s="121" customFormat="1" ht="16.5" customHeight="1" thickBot="1" x14ac:dyDescent="0.25">
      <c r="A50" s="133">
        <f>A47</f>
        <v>7</v>
      </c>
      <c r="B50" s="128">
        <v>42</v>
      </c>
      <c r="C50" s="62"/>
      <c r="D50" s="64" t="s">
        <v>127</v>
      </c>
      <c r="E50" s="65" t="s">
        <v>128</v>
      </c>
      <c r="F50" s="66" t="s">
        <v>44</v>
      </c>
      <c r="G50" s="84" t="str">
        <f>G47</f>
        <v>Санкт-Петербург</v>
      </c>
      <c r="H50" s="116">
        <f t="shared" ref="H50:J50" si="17">H47</f>
        <v>2.4032175925925926E-2</v>
      </c>
      <c r="I50" s="116">
        <f t="shared" si="17"/>
        <v>1.564351851851848E-3</v>
      </c>
      <c r="J50" s="116">
        <f t="shared" si="17"/>
        <v>43.352601156069362</v>
      </c>
      <c r="K50" s="63"/>
      <c r="L50" s="97"/>
    </row>
    <row r="51" spans="1:12" s="121" customFormat="1" ht="16.5" customHeight="1" x14ac:dyDescent="0.2">
      <c r="A51" s="129">
        <v>8</v>
      </c>
      <c r="B51" s="125">
        <v>84</v>
      </c>
      <c r="C51" s="125">
        <v>10092443812</v>
      </c>
      <c r="D51" s="77" t="s">
        <v>129</v>
      </c>
      <c r="E51" s="78" t="s">
        <v>130</v>
      </c>
      <c r="F51" s="79" t="s">
        <v>30</v>
      </c>
      <c r="G51" s="59" t="s">
        <v>131</v>
      </c>
      <c r="H51" s="58">
        <v>2.4053009259259257E-2</v>
      </c>
      <c r="I51" s="114">
        <f>H51-$H$23</f>
        <v>1.5851851851851791E-3</v>
      </c>
      <c r="J51" s="87">
        <f>IFERROR($J$19*3600/(HOUR(H51)*3600+MINUTE(H51)*60+SECOND(H51)),"")</f>
        <v>43.310875842155916</v>
      </c>
      <c r="K51" s="86"/>
      <c r="L51" s="95"/>
    </row>
    <row r="52" spans="1:12" s="121" customFormat="1" ht="16.5" customHeight="1" x14ac:dyDescent="0.2">
      <c r="A52" s="131">
        <f>A51</f>
        <v>8</v>
      </c>
      <c r="B52" s="126">
        <v>86</v>
      </c>
      <c r="C52" s="127">
        <v>10090444501</v>
      </c>
      <c r="D52" s="80" t="s">
        <v>132</v>
      </c>
      <c r="E52" s="81" t="s">
        <v>133</v>
      </c>
      <c r="F52" s="82" t="s">
        <v>26</v>
      </c>
      <c r="G52" s="85" t="str">
        <f>G51</f>
        <v>Республика Крым</v>
      </c>
      <c r="H52" s="130">
        <f t="shared" ref="H52:J52" si="18">H51</f>
        <v>2.4053009259259257E-2</v>
      </c>
      <c r="I52" s="130">
        <f t="shared" si="18"/>
        <v>1.5851851851851791E-3</v>
      </c>
      <c r="J52" s="130">
        <f t="shared" si="18"/>
        <v>43.310875842155916</v>
      </c>
      <c r="K52" s="60"/>
      <c r="L52" s="96"/>
    </row>
    <row r="53" spans="1:12" s="121" customFormat="1" ht="16.5" customHeight="1" x14ac:dyDescent="0.2">
      <c r="A53" s="132">
        <f>A51</f>
        <v>8</v>
      </c>
      <c r="B53" s="127">
        <v>87</v>
      </c>
      <c r="C53" s="127">
        <v>10092444115</v>
      </c>
      <c r="D53" s="80" t="s">
        <v>134</v>
      </c>
      <c r="E53" s="81" t="s">
        <v>135</v>
      </c>
      <c r="F53" s="82" t="s">
        <v>26</v>
      </c>
      <c r="G53" s="83" t="str">
        <f>G51</f>
        <v>Республика Крым</v>
      </c>
      <c r="H53" s="115">
        <f t="shared" ref="H53:J53" si="19">H51</f>
        <v>2.4053009259259257E-2</v>
      </c>
      <c r="I53" s="115">
        <f t="shared" si="19"/>
        <v>1.5851851851851791E-3</v>
      </c>
      <c r="J53" s="115">
        <f t="shared" si="19"/>
        <v>43.310875842155916</v>
      </c>
      <c r="K53" s="60"/>
      <c r="L53" s="96"/>
    </row>
    <row r="54" spans="1:12" s="121" customFormat="1" ht="16.5" customHeight="1" thickBot="1" x14ac:dyDescent="0.25">
      <c r="A54" s="133">
        <f>A51</f>
        <v>8</v>
      </c>
      <c r="B54" s="128">
        <v>88</v>
      </c>
      <c r="C54" s="128">
        <v>10114985804</v>
      </c>
      <c r="D54" s="64" t="s">
        <v>136</v>
      </c>
      <c r="E54" s="65" t="s">
        <v>137</v>
      </c>
      <c r="F54" s="66" t="s">
        <v>26</v>
      </c>
      <c r="G54" s="84" t="str">
        <f>G51</f>
        <v>Республика Крым</v>
      </c>
      <c r="H54" s="116">
        <f t="shared" ref="H54:J54" si="20">H51</f>
        <v>2.4053009259259257E-2</v>
      </c>
      <c r="I54" s="116">
        <f t="shared" si="20"/>
        <v>1.5851851851851791E-3</v>
      </c>
      <c r="J54" s="116">
        <f t="shared" si="20"/>
        <v>43.310875842155916</v>
      </c>
      <c r="K54" s="63"/>
      <c r="L54" s="97"/>
    </row>
    <row r="55" spans="1:12" s="121" customFormat="1" ht="16.5" customHeight="1" x14ac:dyDescent="0.2">
      <c r="A55" s="129">
        <v>9</v>
      </c>
      <c r="B55" s="125">
        <v>34</v>
      </c>
      <c r="C55" s="125">
        <v>10082556882</v>
      </c>
      <c r="D55" s="77" t="s">
        <v>138</v>
      </c>
      <c r="E55" s="78" t="s">
        <v>139</v>
      </c>
      <c r="F55" s="79" t="s">
        <v>26</v>
      </c>
      <c r="G55" s="59" t="s">
        <v>140</v>
      </c>
      <c r="H55" s="58">
        <v>2.418715277777778E-2</v>
      </c>
      <c r="I55" s="114">
        <f>H55-$H$23</f>
        <v>1.7193287037037021E-3</v>
      </c>
      <c r="J55" s="87">
        <f>IFERROR($J$19*3600/(HOUR(H55)*3600+MINUTE(H55)*60+SECOND(H55)),"")</f>
        <v>43.062200956937801</v>
      </c>
      <c r="K55" s="86"/>
      <c r="L55" s="95"/>
    </row>
    <row r="56" spans="1:12" s="121" customFormat="1" ht="16.5" customHeight="1" x14ac:dyDescent="0.2">
      <c r="A56" s="131">
        <f>A55</f>
        <v>9</v>
      </c>
      <c r="B56" s="126">
        <v>35</v>
      </c>
      <c r="C56" s="127">
        <v>10083179096</v>
      </c>
      <c r="D56" s="80" t="s">
        <v>141</v>
      </c>
      <c r="E56" s="81" t="s">
        <v>142</v>
      </c>
      <c r="F56" s="82" t="s">
        <v>26</v>
      </c>
      <c r="G56" s="85" t="str">
        <f>G55</f>
        <v>Тюменская область</v>
      </c>
      <c r="H56" s="130">
        <f t="shared" ref="H56:J56" si="21">H55</f>
        <v>2.418715277777778E-2</v>
      </c>
      <c r="I56" s="130">
        <f t="shared" si="21"/>
        <v>1.7193287037037021E-3</v>
      </c>
      <c r="J56" s="130">
        <f t="shared" si="21"/>
        <v>43.062200956937801</v>
      </c>
      <c r="K56" s="60"/>
      <c r="L56" s="96"/>
    </row>
    <row r="57" spans="1:12" s="121" customFormat="1" ht="16.5" customHeight="1" x14ac:dyDescent="0.2">
      <c r="A57" s="132">
        <f>A55</f>
        <v>9</v>
      </c>
      <c r="B57" s="127">
        <v>36</v>
      </c>
      <c r="C57" s="127">
        <v>10083182867</v>
      </c>
      <c r="D57" s="80" t="s">
        <v>143</v>
      </c>
      <c r="E57" s="81" t="s">
        <v>95</v>
      </c>
      <c r="F57" s="82" t="s">
        <v>26</v>
      </c>
      <c r="G57" s="83" t="str">
        <f>G55</f>
        <v>Тюменская область</v>
      </c>
      <c r="H57" s="115">
        <f t="shared" ref="H57:J57" si="22">H55</f>
        <v>2.418715277777778E-2</v>
      </c>
      <c r="I57" s="115">
        <f t="shared" si="22"/>
        <v>1.7193287037037021E-3</v>
      </c>
      <c r="J57" s="115">
        <f t="shared" si="22"/>
        <v>43.062200956937801</v>
      </c>
      <c r="K57" s="60"/>
      <c r="L57" s="96"/>
    </row>
    <row r="58" spans="1:12" s="121" customFormat="1" ht="16.5" customHeight="1" thickBot="1" x14ac:dyDescent="0.25">
      <c r="A58" s="133">
        <f>A55</f>
        <v>9</v>
      </c>
      <c r="B58" s="128">
        <v>37</v>
      </c>
      <c r="C58" s="128">
        <v>10083179100</v>
      </c>
      <c r="D58" s="64" t="s">
        <v>144</v>
      </c>
      <c r="E58" s="65" t="s">
        <v>145</v>
      </c>
      <c r="F58" s="66" t="s">
        <v>26</v>
      </c>
      <c r="G58" s="84" t="str">
        <f>G55</f>
        <v>Тюменская область</v>
      </c>
      <c r="H58" s="116">
        <f t="shared" ref="H58:J58" si="23">H55</f>
        <v>2.418715277777778E-2</v>
      </c>
      <c r="I58" s="116">
        <f t="shared" si="23"/>
        <v>1.7193287037037021E-3</v>
      </c>
      <c r="J58" s="116">
        <f t="shared" si="23"/>
        <v>43.062200956937801</v>
      </c>
      <c r="K58" s="63"/>
      <c r="L58" s="97"/>
    </row>
    <row r="59" spans="1:12" s="121" customFormat="1" ht="16.5" customHeight="1" x14ac:dyDescent="0.2">
      <c r="A59" s="129">
        <v>10</v>
      </c>
      <c r="B59" s="125">
        <v>26</v>
      </c>
      <c r="C59" s="125">
        <v>10082231732</v>
      </c>
      <c r="D59" s="77" t="s">
        <v>146</v>
      </c>
      <c r="E59" s="78" t="s">
        <v>147</v>
      </c>
      <c r="F59" s="79" t="s">
        <v>26</v>
      </c>
      <c r="G59" s="59" t="s">
        <v>148</v>
      </c>
      <c r="H59" s="58">
        <v>2.4197569444444442E-2</v>
      </c>
      <c r="I59" s="114">
        <f>H59-$H$23</f>
        <v>1.7297453703703641E-3</v>
      </c>
      <c r="J59" s="87">
        <f>IFERROR($J$19*3600/(HOUR(H59)*3600+MINUTE(H59)*60+SECOND(H59)),"")</f>
        <v>43.0416068866571</v>
      </c>
      <c r="K59" s="86"/>
      <c r="L59" s="95"/>
    </row>
    <row r="60" spans="1:12" s="121" customFormat="1" ht="16.5" customHeight="1" x14ac:dyDescent="0.2">
      <c r="A60" s="131">
        <f>A59</f>
        <v>10</v>
      </c>
      <c r="B60" s="126">
        <v>27</v>
      </c>
      <c r="C60" s="127">
        <v>10082232035</v>
      </c>
      <c r="D60" s="80" t="s">
        <v>149</v>
      </c>
      <c r="E60" s="81" t="s">
        <v>150</v>
      </c>
      <c r="F60" s="82" t="s">
        <v>26</v>
      </c>
      <c r="G60" s="85" t="str">
        <f>G59</f>
        <v>Оренбургская область</v>
      </c>
      <c r="H60" s="130">
        <f t="shared" ref="H60:J60" si="24">H59</f>
        <v>2.4197569444444442E-2</v>
      </c>
      <c r="I60" s="130">
        <f t="shared" si="24"/>
        <v>1.7297453703703641E-3</v>
      </c>
      <c r="J60" s="130">
        <f t="shared" si="24"/>
        <v>43.0416068866571</v>
      </c>
      <c r="K60" s="60"/>
      <c r="L60" s="96"/>
    </row>
    <row r="61" spans="1:12" s="121" customFormat="1" ht="16.5" customHeight="1" x14ac:dyDescent="0.2">
      <c r="A61" s="132">
        <f>A59</f>
        <v>10</v>
      </c>
      <c r="B61" s="127">
        <v>29</v>
      </c>
      <c r="C61" s="127">
        <v>10083942972</v>
      </c>
      <c r="D61" s="80" t="s">
        <v>151</v>
      </c>
      <c r="E61" s="81" t="s">
        <v>152</v>
      </c>
      <c r="F61" s="82" t="s">
        <v>26</v>
      </c>
      <c r="G61" s="83" t="str">
        <f>G59</f>
        <v>Оренбургская область</v>
      </c>
      <c r="H61" s="115">
        <f t="shared" ref="H61:J61" si="25">H59</f>
        <v>2.4197569444444442E-2</v>
      </c>
      <c r="I61" s="115">
        <f t="shared" si="25"/>
        <v>1.7297453703703641E-3</v>
      </c>
      <c r="J61" s="115">
        <f t="shared" si="25"/>
        <v>43.0416068866571</v>
      </c>
      <c r="K61" s="60"/>
      <c r="L61" s="96"/>
    </row>
    <row r="62" spans="1:12" s="121" customFormat="1" ht="16.5" customHeight="1" thickBot="1" x14ac:dyDescent="0.25">
      <c r="A62" s="133">
        <f>A59</f>
        <v>10</v>
      </c>
      <c r="B62" s="128">
        <v>32</v>
      </c>
      <c r="C62" s="128">
        <v>10117846492</v>
      </c>
      <c r="D62" s="64" t="s">
        <v>153</v>
      </c>
      <c r="E62" s="65" t="s">
        <v>154</v>
      </c>
      <c r="F62" s="66" t="s">
        <v>44</v>
      </c>
      <c r="G62" s="84" t="str">
        <f>G59</f>
        <v>Оренбургская область</v>
      </c>
      <c r="H62" s="116">
        <f t="shared" ref="H62:J62" si="26">H59</f>
        <v>2.4197569444444442E-2</v>
      </c>
      <c r="I62" s="116">
        <f t="shared" si="26"/>
        <v>1.7297453703703641E-3</v>
      </c>
      <c r="J62" s="116">
        <f t="shared" si="26"/>
        <v>43.0416068866571</v>
      </c>
      <c r="K62" s="63"/>
      <c r="L62" s="97"/>
    </row>
    <row r="63" spans="1:12" s="121" customFormat="1" ht="16.5" customHeight="1" x14ac:dyDescent="0.2">
      <c r="A63" s="129">
        <v>11</v>
      </c>
      <c r="B63" s="125">
        <v>52</v>
      </c>
      <c r="C63" s="125">
        <v>10092384194</v>
      </c>
      <c r="D63" s="77" t="s">
        <v>155</v>
      </c>
      <c r="E63" s="78" t="s">
        <v>156</v>
      </c>
      <c r="F63" s="79" t="s">
        <v>30</v>
      </c>
      <c r="G63" s="59" t="s">
        <v>52</v>
      </c>
      <c r="H63" s="58">
        <v>2.44474537037037E-2</v>
      </c>
      <c r="I63" s="114">
        <f>H63-$H$23</f>
        <v>1.9796296296296229E-3</v>
      </c>
      <c r="J63" s="87">
        <f>IFERROR($J$19*3600/(HOUR(H63)*3600+MINUTE(H63)*60+SECOND(H63)),"")</f>
        <v>42.613636363636367</v>
      </c>
      <c r="K63" s="86"/>
      <c r="L63" s="95"/>
    </row>
    <row r="64" spans="1:12" s="121" customFormat="1" ht="16.5" customHeight="1" x14ac:dyDescent="0.2">
      <c r="A64" s="131">
        <f>A63</f>
        <v>11</v>
      </c>
      <c r="B64" s="126">
        <v>54</v>
      </c>
      <c r="C64" s="127">
        <v>10119333626</v>
      </c>
      <c r="D64" s="80" t="s">
        <v>157</v>
      </c>
      <c r="E64" s="81" t="s">
        <v>158</v>
      </c>
      <c r="F64" s="82" t="s">
        <v>26</v>
      </c>
      <c r="G64" s="85" t="str">
        <f>G63</f>
        <v>Республика Адыгея</v>
      </c>
      <c r="H64" s="130">
        <f t="shared" ref="H64:J64" si="27">H63</f>
        <v>2.44474537037037E-2</v>
      </c>
      <c r="I64" s="130">
        <f t="shared" si="27"/>
        <v>1.9796296296296229E-3</v>
      </c>
      <c r="J64" s="130">
        <f t="shared" si="27"/>
        <v>42.613636363636367</v>
      </c>
      <c r="K64" s="60"/>
      <c r="L64" s="96"/>
    </row>
    <row r="65" spans="1:12" s="121" customFormat="1" ht="16.5" customHeight="1" x14ac:dyDescent="0.2">
      <c r="A65" s="132">
        <f>A63</f>
        <v>11</v>
      </c>
      <c r="B65" s="127">
        <v>55</v>
      </c>
      <c r="C65" s="127">
        <v>10119333525</v>
      </c>
      <c r="D65" s="80" t="s">
        <v>159</v>
      </c>
      <c r="E65" s="81" t="s">
        <v>160</v>
      </c>
      <c r="F65" s="82" t="s">
        <v>26</v>
      </c>
      <c r="G65" s="83" t="str">
        <f>G63</f>
        <v>Республика Адыгея</v>
      </c>
      <c r="H65" s="115">
        <f t="shared" ref="H65:J65" si="28">H63</f>
        <v>2.44474537037037E-2</v>
      </c>
      <c r="I65" s="115">
        <f t="shared" si="28"/>
        <v>1.9796296296296229E-3</v>
      </c>
      <c r="J65" s="115">
        <f t="shared" si="28"/>
        <v>42.613636363636367</v>
      </c>
      <c r="K65" s="60"/>
      <c r="L65" s="96"/>
    </row>
    <row r="66" spans="1:12" s="121" customFormat="1" ht="16.5" customHeight="1" thickBot="1" x14ac:dyDescent="0.25">
      <c r="A66" s="133">
        <f>A63</f>
        <v>11</v>
      </c>
      <c r="B66" s="128">
        <v>56</v>
      </c>
      <c r="C66" s="128">
        <v>10096753036</v>
      </c>
      <c r="D66" s="64" t="s">
        <v>161</v>
      </c>
      <c r="E66" s="65" t="s">
        <v>162</v>
      </c>
      <c r="F66" s="66" t="s">
        <v>30</v>
      </c>
      <c r="G66" s="84" t="str">
        <f>G63</f>
        <v>Республика Адыгея</v>
      </c>
      <c r="H66" s="116">
        <f t="shared" ref="H66:J66" si="29">H63</f>
        <v>2.44474537037037E-2</v>
      </c>
      <c r="I66" s="116">
        <f t="shared" si="29"/>
        <v>1.9796296296296229E-3</v>
      </c>
      <c r="J66" s="116">
        <f t="shared" si="29"/>
        <v>42.613636363636367</v>
      </c>
      <c r="K66" s="63"/>
      <c r="L66" s="97"/>
    </row>
    <row r="67" spans="1:12" s="121" customFormat="1" ht="16.5" customHeight="1" x14ac:dyDescent="0.2">
      <c r="A67" s="129">
        <v>12</v>
      </c>
      <c r="B67" s="125">
        <v>60</v>
      </c>
      <c r="C67" s="125">
        <v>10104925587</v>
      </c>
      <c r="D67" s="77" t="s">
        <v>163</v>
      </c>
      <c r="E67" s="78" t="s">
        <v>164</v>
      </c>
      <c r="F67" s="79" t="s">
        <v>26</v>
      </c>
      <c r="G67" s="59" t="s">
        <v>55</v>
      </c>
      <c r="H67" s="58">
        <v>2.5294791666666667E-2</v>
      </c>
      <c r="I67" s="114">
        <f>H67-$H$23</f>
        <v>2.8269675925925893E-3</v>
      </c>
      <c r="J67" s="87">
        <f>IFERROR($J$19*3600/(HOUR(H67)*3600+MINUTE(H67)*60+SECOND(H67)),"")</f>
        <v>41.189931350114414</v>
      </c>
      <c r="K67" s="86"/>
      <c r="L67" s="95"/>
    </row>
    <row r="68" spans="1:12" s="121" customFormat="1" ht="16.5" customHeight="1" x14ac:dyDescent="0.2">
      <c r="A68" s="131">
        <f>A67</f>
        <v>12</v>
      </c>
      <c r="B68" s="126">
        <v>61</v>
      </c>
      <c r="C68" s="127">
        <v>10091971138</v>
      </c>
      <c r="D68" s="80" t="s">
        <v>165</v>
      </c>
      <c r="E68" s="81" t="s">
        <v>166</v>
      </c>
      <c r="F68" s="82" t="s">
        <v>26</v>
      </c>
      <c r="G68" s="85" t="str">
        <f>G67</f>
        <v>Самарская область</v>
      </c>
      <c r="H68" s="130">
        <f t="shared" ref="H68:J68" si="30">H67</f>
        <v>2.5294791666666667E-2</v>
      </c>
      <c r="I68" s="130">
        <f t="shared" si="30"/>
        <v>2.8269675925925893E-3</v>
      </c>
      <c r="J68" s="130">
        <f t="shared" si="30"/>
        <v>41.189931350114414</v>
      </c>
      <c r="K68" s="60"/>
      <c r="L68" s="96"/>
    </row>
    <row r="69" spans="1:12" s="121" customFormat="1" ht="16.5" customHeight="1" x14ac:dyDescent="0.2">
      <c r="A69" s="132">
        <f>A67</f>
        <v>12</v>
      </c>
      <c r="B69" s="127">
        <v>62</v>
      </c>
      <c r="C69" s="127">
        <v>10091810985</v>
      </c>
      <c r="D69" s="80" t="s">
        <v>167</v>
      </c>
      <c r="E69" s="81" t="s">
        <v>168</v>
      </c>
      <c r="F69" s="82" t="s">
        <v>44</v>
      </c>
      <c r="G69" s="83" t="str">
        <f>G67</f>
        <v>Самарская область</v>
      </c>
      <c r="H69" s="115">
        <f t="shared" ref="H69:J69" si="31">H67</f>
        <v>2.5294791666666667E-2</v>
      </c>
      <c r="I69" s="115">
        <f t="shared" si="31"/>
        <v>2.8269675925925893E-3</v>
      </c>
      <c r="J69" s="115">
        <f t="shared" si="31"/>
        <v>41.189931350114414</v>
      </c>
      <c r="K69" s="60"/>
      <c r="L69" s="96"/>
    </row>
    <row r="70" spans="1:12" s="121" customFormat="1" ht="16.5" customHeight="1" thickBot="1" x14ac:dyDescent="0.25">
      <c r="A70" s="133">
        <f>A67</f>
        <v>12</v>
      </c>
      <c r="B70" s="128">
        <v>63</v>
      </c>
      <c r="C70" s="128">
        <v>10096307139</v>
      </c>
      <c r="D70" s="64" t="s">
        <v>169</v>
      </c>
      <c r="E70" s="65" t="s">
        <v>170</v>
      </c>
      <c r="F70" s="66" t="s">
        <v>44</v>
      </c>
      <c r="G70" s="84" t="str">
        <f>G67</f>
        <v>Самарская область</v>
      </c>
      <c r="H70" s="116">
        <f t="shared" ref="H70:J70" si="32">H67</f>
        <v>2.5294791666666667E-2</v>
      </c>
      <c r="I70" s="116">
        <f t="shared" si="32"/>
        <v>2.8269675925925893E-3</v>
      </c>
      <c r="J70" s="116">
        <f t="shared" si="32"/>
        <v>41.189931350114414</v>
      </c>
      <c r="K70" s="63"/>
      <c r="L70" s="97"/>
    </row>
    <row r="71" spans="1:12" s="121" customFormat="1" ht="16.5" customHeight="1" x14ac:dyDescent="0.2">
      <c r="A71" s="129">
        <v>13</v>
      </c>
      <c r="B71" s="125">
        <v>95</v>
      </c>
      <c r="C71" s="125">
        <v>10105987638</v>
      </c>
      <c r="D71" s="77" t="s">
        <v>171</v>
      </c>
      <c r="E71" s="78" t="s">
        <v>172</v>
      </c>
      <c r="F71" s="79" t="s">
        <v>30</v>
      </c>
      <c r="G71" s="59" t="s">
        <v>54</v>
      </c>
      <c r="H71" s="58">
        <v>2.5537152777777777E-2</v>
      </c>
      <c r="I71" s="114">
        <f>H71-$H$23</f>
        <v>3.0693287037036991E-3</v>
      </c>
      <c r="J71" s="87">
        <f>IFERROR($J$19*3600/(HOUR(H71)*3600+MINUTE(H71)*60+SECOND(H71)),"")</f>
        <v>40.797824116047146</v>
      </c>
      <c r="K71" s="86"/>
      <c r="L71" s="95"/>
    </row>
    <row r="72" spans="1:12" s="121" customFormat="1" ht="16.5" customHeight="1" x14ac:dyDescent="0.2">
      <c r="A72" s="131">
        <f>A71</f>
        <v>13</v>
      </c>
      <c r="B72" s="126">
        <v>96</v>
      </c>
      <c r="C72" s="127">
        <v>10119569153</v>
      </c>
      <c r="D72" s="80" t="s">
        <v>173</v>
      </c>
      <c r="E72" s="81" t="s">
        <v>174</v>
      </c>
      <c r="F72" s="82" t="s">
        <v>30</v>
      </c>
      <c r="G72" s="85" t="str">
        <f>G71</f>
        <v>Ростовская область</v>
      </c>
      <c r="H72" s="130">
        <f t="shared" ref="H72:J72" si="33">H71</f>
        <v>2.5537152777777777E-2</v>
      </c>
      <c r="I72" s="130">
        <f t="shared" si="33"/>
        <v>3.0693287037036991E-3</v>
      </c>
      <c r="J72" s="130">
        <f t="shared" si="33"/>
        <v>40.797824116047146</v>
      </c>
      <c r="K72" s="60"/>
      <c r="L72" s="96"/>
    </row>
    <row r="73" spans="1:12" s="121" customFormat="1" ht="16.5" customHeight="1" x14ac:dyDescent="0.2">
      <c r="A73" s="132">
        <f>A71</f>
        <v>13</v>
      </c>
      <c r="B73" s="127">
        <v>98</v>
      </c>
      <c r="C73" s="127">
        <v>10119582691</v>
      </c>
      <c r="D73" s="80" t="s">
        <v>175</v>
      </c>
      <c r="E73" s="81" t="s">
        <v>176</v>
      </c>
      <c r="F73" s="82" t="s">
        <v>44</v>
      </c>
      <c r="G73" s="83" t="str">
        <f>G71</f>
        <v>Ростовская область</v>
      </c>
      <c r="H73" s="115">
        <f t="shared" ref="H73:J73" si="34">H71</f>
        <v>2.5537152777777777E-2</v>
      </c>
      <c r="I73" s="115">
        <f t="shared" si="34"/>
        <v>3.0693287037036991E-3</v>
      </c>
      <c r="J73" s="115">
        <f t="shared" si="34"/>
        <v>40.797824116047146</v>
      </c>
      <c r="K73" s="60"/>
      <c r="L73" s="96"/>
    </row>
    <row r="74" spans="1:12" s="121" customFormat="1" ht="16.5" customHeight="1" thickBot="1" x14ac:dyDescent="0.25">
      <c r="A74" s="133">
        <f>A71</f>
        <v>13</v>
      </c>
      <c r="B74" s="128">
        <v>100</v>
      </c>
      <c r="C74" s="128">
        <v>10105091804</v>
      </c>
      <c r="D74" s="64" t="s">
        <v>177</v>
      </c>
      <c r="E74" s="65" t="s">
        <v>178</v>
      </c>
      <c r="F74" s="66" t="s">
        <v>30</v>
      </c>
      <c r="G74" s="84" t="str">
        <f>G71</f>
        <v>Ростовская область</v>
      </c>
      <c r="H74" s="116">
        <f t="shared" ref="H74:J74" si="35">H71</f>
        <v>2.5537152777777777E-2</v>
      </c>
      <c r="I74" s="116">
        <f t="shared" si="35"/>
        <v>3.0693287037036991E-3</v>
      </c>
      <c r="J74" s="116">
        <f t="shared" si="35"/>
        <v>40.797824116047146</v>
      </c>
      <c r="K74" s="63"/>
      <c r="L74" s="97"/>
    </row>
    <row r="75" spans="1:12" s="121" customFormat="1" ht="16.5" customHeight="1" x14ac:dyDescent="0.2">
      <c r="A75" s="129">
        <v>14</v>
      </c>
      <c r="B75" s="125">
        <v>25</v>
      </c>
      <c r="C75" s="125">
        <v>10092372777</v>
      </c>
      <c r="D75" s="77" t="s">
        <v>179</v>
      </c>
      <c r="E75" s="78" t="s">
        <v>180</v>
      </c>
      <c r="F75" s="79" t="s">
        <v>30</v>
      </c>
      <c r="G75" s="59" t="s">
        <v>148</v>
      </c>
      <c r="H75" s="58">
        <v>2.5767361111111109E-2</v>
      </c>
      <c r="I75" s="114">
        <f>H75-$H$23</f>
        <v>3.2995370370370314E-3</v>
      </c>
      <c r="J75" s="87">
        <f>IFERROR($J$19*3600/(HOUR(H75)*3600+MINUTE(H75)*60+SECOND(H75)),"")</f>
        <v>40.431266846361183</v>
      </c>
      <c r="K75" s="86"/>
      <c r="L75" s="95"/>
    </row>
    <row r="76" spans="1:12" s="121" customFormat="1" ht="16.5" customHeight="1" x14ac:dyDescent="0.2">
      <c r="A76" s="131">
        <f>A75</f>
        <v>14</v>
      </c>
      <c r="B76" s="126">
        <v>28</v>
      </c>
      <c r="C76" s="127">
        <v>10082231934</v>
      </c>
      <c r="D76" s="80" t="s">
        <v>181</v>
      </c>
      <c r="E76" s="81" t="s">
        <v>182</v>
      </c>
      <c r="F76" s="82" t="s">
        <v>30</v>
      </c>
      <c r="G76" s="85" t="str">
        <f>G75</f>
        <v>Оренбургская область</v>
      </c>
      <c r="H76" s="130">
        <f t="shared" ref="H76:J76" si="36">H75</f>
        <v>2.5767361111111109E-2</v>
      </c>
      <c r="I76" s="130">
        <f t="shared" si="36"/>
        <v>3.2995370370370314E-3</v>
      </c>
      <c r="J76" s="130">
        <f t="shared" si="36"/>
        <v>40.431266846361183</v>
      </c>
      <c r="K76" s="60"/>
      <c r="L76" s="96"/>
    </row>
    <row r="77" spans="1:12" s="121" customFormat="1" ht="16.5" customHeight="1" x14ac:dyDescent="0.2">
      <c r="A77" s="132">
        <f>A75</f>
        <v>14</v>
      </c>
      <c r="B77" s="127">
        <v>30</v>
      </c>
      <c r="C77" s="127">
        <v>10078943937</v>
      </c>
      <c r="D77" s="80" t="s">
        <v>183</v>
      </c>
      <c r="E77" s="81" t="s">
        <v>184</v>
      </c>
      <c r="F77" s="82" t="s">
        <v>44</v>
      </c>
      <c r="G77" s="83" t="str">
        <f>G75</f>
        <v>Оренбургская область</v>
      </c>
      <c r="H77" s="115">
        <f t="shared" ref="H77:J77" si="37">H75</f>
        <v>2.5767361111111109E-2</v>
      </c>
      <c r="I77" s="115">
        <f t="shared" si="37"/>
        <v>3.2995370370370314E-3</v>
      </c>
      <c r="J77" s="115">
        <f t="shared" si="37"/>
        <v>40.431266846361183</v>
      </c>
      <c r="K77" s="60"/>
      <c r="L77" s="96"/>
    </row>
    <row r="78" spans="1:12" s="121" customFormat="1" ht="16.5" customHeight="1" thickBot="1" x14ac:dyDescent="0.25">
      <c r="A78" s="133">
        <f>A75</f>
        <v>14</v>
      </c>
      <c r="B78" s="128">
        <v>31</v>
      </c>
      <c r="C78" s="128">
        <v>10083910943</v>
      </c>
      <c r="D78" s="64" t="s">
        <v>185</v>
      </c>
      <c r="E78" s="65" t="s">
        <v>186</v>
      </c>
      <c r="F78" s="66" t="s">
        <v>30</v>
      </c>
      <c r="G78" s="84" t="str">
        <f>G75</f>
        <v>Оренбургская область</v>
      </c>
      <c r="H78" s="116">
        <f t="shared" ref="H78:J78" si="38">H75</f>
        <v>2.5767361111111109E-2</v>
      </c>
      <c r="I78" s="116">
        <f t="shared" si="38"/>
        <v>3.2995370370370314E-3</v>
      </c>
      <c r="J78" s="116">
        <f t="shared" si="38"/>
        <v>40.431266846361183</v>
      </c>
      <c r="K78" s="63"/>
      <c r="L78" s="97"/>
    </row>
    <row r="79" spans="1:12" s="121" customFormat="1" ht="16.5" customHeight="1" x14ac:dyDescent="0.2">
      <c r="A79" s="129">
        <v>15</v>
      </c>
      <c r="B79" s="125">
        <v>108</v>
      </c>
      <c r="C79" s="125">
        <v>10105272161</v>
      </c>
      <c r="D79" s="77" t="s">
        <v>187</v>
      </c>
      <c r="E79" s="78" t="s">
        <v>188</v>
      </c>
      <c r="F79" s="79" t="s">
        <v>45</v>
      </c>
      <c r="G79" s="59" t="s">
        <v>189</v>
      </c>
      <c r="H79" s="58">
        <v>2.5971643518518519E-2</v>
      </c>
      <c r="I79" s="114">
        <f>H79-$H$23</f>
        <v>3.5038194444444414E-3</v>
      </c>
      <c r="J79" s="87">
        <f>IFERROR($J$19*3600/(HOUR(H79)*3600+MINUTE(H79)*60+SECOND(H79)),"")</f>
        <v>40.106951871657756</v>
      </c>
      <c r="K79" s="86"/>
      <c r="L79" s="95"/>
    </row>
    <row r="80" spans="1:12" s="121" customFormat="1" ht="16.5" customHeight="1" x14ac:dyDescent="0.2">
      <c r="A80" s="131">
        <f>A79</f>
        <v>15</v>
      </c>
      <c r="B80" s="126">
        <v>109</v>
      </c>
      <c r="C80" s="127">
        <v>10105272060</v>
      </c>
      <c r="D80" s="80" t="s">
        <v>190</v>
      </c>
      <c r="E80" s="81" t="s">
        <v>191</v>
      </c>
      <c r="F80" s="82" t="s">
        <v>44</v>
      </c>
      <c r="G80" s="85" t="str">
        <f>G79</f>
        <v>Калининградская область</v>
      </c>
      <c r="H80" s="130">
        <f t="shared" ref="H80:J80" si="39">H79</f>
        <v>2.5971643518518519E-2</v>
      </c>
      <c r="I80" s="130">
        <f t="shared" si="39"/>
        <v>3.5038194444444414E-3</v>
      </c>
      <c r="J80" s="130">
        <f t="shared" si="39"/>
        <v>40.106951871657756</v>
      </c>
      <c r="K80" s="60"/>
      <c r="L80" s="96"/>
    </row>
    <row r="81" spans="1:12" s="121" customFormat="1" ht="16.5" customHeight="1" x14ac:dyDescent="0.2">
      <c r="A81" s="132">
        <f>A79</f>
        <v>15</v>
      </c>
      <c r="B81" s="127">
        <v>110</v>
      </c>
      <c r="C81" s="127">
        <v>10105980968</v>
      </c>
      <c r="D81" s="80" t="s">
        <v>192</v>
      </c>
      <c r="E81" s="81" t="s">
        <v>193</v>
      </c>
      <c r="F81" s="82" t="s">
        <v>44</v>
      </c>
      <c r="G81" s="83" t="str">
        <f>G79</f>
        <v>Калининградская область</v>
      </c>
      <c r="H81" s="115">
        <f t="shared" ref="H81:J81" si="40">H79</f>
        <v>2.5971643518518519E-2</v>
      </c>
      <c r="I81" s="115">
        <f t="shared" si="40"/>
        <v>3.5038194444444414E-3</v>
      </c>
      <c r="J81" s="115">
        <f t="shared" si="40"/>
        <v>40.106951871657756</v>
      </c>
      <c r="K81" s="60"/>
      <c r="L81" s="96"/>
    </row>
    <row r="82" spans="1:12" s="121" customFormat="1" ht="16.5" customHeight="1" thickBot="1" x14ac:dyDescent="0.25">
      <c r="A82" s="133">
        <f>A79</f>
        <v>15</v>
      </c>
      <c r="B82" s="128">
        <v>111</v>
      </c>
      <c r="C82" s="128">
        <v>10113982357</v>
      </c>
      <c r="D82" s="64" t="s">
        <v>194</v>
      </c>
      <c r="E82" s="65" t="s">
        <v>195</v>
      </c>
      <c r="F82" s="66" t="s">
        <v>45</v>
      </c>
      <c r="G82" s="84" t="str">
        <f>G79</f>
        <v>Калининградская область</v>
      </c>
      <c r="H82" s="116">
        <f t="shared" ref="H82:J82" si="41">H79</f>
        <v>2.5971643518518519E-2</v>
      </c>
      <c r="I82" s="116">
        <f t="shared" si="41"/>
        <v>3.5038194444444414E-3</v>
      </c>
      <c r="J82" s="116">
        <f t="shared" si="41"/>
        <v>40.106951871657756</v>
      </c>
      <c r="K82" s="63"/>
      <c r="L82" s="97"/>
    </row>
    <row r="83" spans="1:12" s="121" customFormat="1" ht="16.5" customHeight="1" x14ac:dyDescent="0.2">
      <c r="A83" s="129">
        <v>16</v>
      </c>
      <c r="B83" s="125">
        <v>83</v>
      </c>
      <c r="C83" s="125">
        <v>10092443711</v>
      </c>
      <c r="D83" s="77" t="s">
        <v>196</v>
      </c>
      <c r="E83" s="78" t="s">
        <v>180</v>
      </c>
      <c r="F83" s="79" t="s">
        <v>30</v>
      </c>
      <c r="G83" s="59" t="s">
        <v>131</v>
      </c>
      <c r="H83" s="58">
        <v>2.6166087962962964E-2</v>
      </c>
      <c r="I83" s="114">
        <f>H83-$H$23</f>
        <v>3.6982638888888864E-3</v>
      </c>
      <c r="J83" s="87">
        <f>IFERROR($J$19*3600/(HOUR(H83)*3600+MINUTE(H83)*60+SECOND(H83)),"")</f>
        <v>39.805395842547547</v>
      </c>
      <c r="K83" s="86"/>
      <c r="L83" s="95"/>
    </row>
    <row r="84" spans="1:12" s="121" customFormat="1" ht="16.5" customHeight="1" x14ac:dyDescent="0.2">
      <c r="A84" s="131">
        <f>A83</f>
        <v>16</v>
      </c>
      <c r="B84" s="126">
        <v>85</v>
      </c>
      <c r="C84" s="127">
        <v>10094059769</v>
      </c>
      <c r="D84" s="80" t="s">
        <v>197</v>
      </c>
      <c r="E84" s="81" t="s">
        <v>198</v>
      </c>
      <c r="F84" s="82" t="s">
        <v>30</v>
      </c>
      <c r="G84" s="85" t="str">
        <f>G83</f>
        <v>Республика Крым</v>
      </c>
      <c r="H84" s="130">
        <f t="shared" ref="H84:J84" si="42">H83</f>
        <v>2.6166087962962964E-2</v>
      </c>
      <c r="I84" s="130">
        <f t="shared" si="42"/>
        <v>3.6982638888888864E-3</v>
      </c>
      <c r="J84" s="130">
        <f t="shared" si="42"/>
        <v>39.805395842547547</v>
      </c>
      <c r="K84" s="60"/>
      <c r="L84" s="96"/>
    </row>
    <row r="85" spans="1:12" s="121" customFormat="1" ht="16.5" customHeight="1" x14ac:dyDescent="0.2">
      <c r="A85" s="132">
        <f>A83</f>
        <v>16</v>
      </c>
      <c r="B85" s="127">
        <v>90</v>
      </c>
      <c r="C85" s="127">
        <v>10114988632</v>
      </c>
      <c r="D85" s="80" t="s">
        <v>199</v>
      </c>
      <c r="E85" s="81" t="s">
        <v>200</v>
      </c>
      <c r="F85" s="82" t="s">
        <v>30</v>
      </c>
      <c r="G85" s="83" t="str">
        <f>G83</f>
        <v>Республика Крым</v>
      </c>
      <c r="H85" s="115">
        <f t="shared" ref="H85:J85" si="43">H83</f>
        <v>2.6166087962962964E-2</v>
      </c>
      <c r="I85" s="115">
        <f t="shared" si="43"/>
        <v>3.6982638888888864E-3</v>
      </c>
      <c r="J85" s="115">
        <f t="shared" si="43"/>
        <v>39.805395842547547</v>
      </c>
      <c r="K85" s="60"/>
      <c r="L85" s="96"/>
    </row>
    <row r="86" spans="1:12" s="121" customFormat="1" ht="16.5" customHeight="1" thickBot="1" x14ac:dyDescent="0.25">
      <c r="A86" s="133">
        <f>A83</f>
        <v>16</v>
      </c>
      <c r="B86" s="128">
        <v>94</v>
      </c>
      <c r="C86" s="62"/>
      <c r="D86" s="64" t="s">
        <v>201</v>
      </c>
      <c r="E86" s="65" t="s">
        <v>107</v>
      </c>
      <c r="F86" s="66" t="s">
        <v>30</v>
      </c>
      <c r="G86" s="84" t="str">
        <f>G83</f>
        <v>Республика Крым</v>
      </c>
      <c r="H86" s="116">
        <f t="shared" ref="H86:J86" si="44">H83</f>
        <v>2.6166087962962964E-2</v>
      </c>
      <c r="I86" s="116">
        <f t="shared" si="44"/>
        <v>3.6982638888888864E-3</v>
      </c>
      <c r="J86" s="116">
        <f t="shared" si="44"/>
        <v>39.805395842547547</v>
      </c>
      <c r="K86" s="63"/>
      <c r="L86" s="97"/>
    </row>
    <row r="87" spans="1:12" s="121" customFormat="1" ht="16.5" customHeight="1" x14ac:dyDescent="0.2">
      <c r="A87" s="129">
        <v>17</v>
      </c>
      <c r="B87" s="125">
        <v>112</v>
      </c>
      <c r="C87" s="125">
        <v>10113498771</v>
      </c>
      <c r="D87" s="77" t="s">
        <v>202</v>
      </c>
      <c r="E87" s="78" t="s">
        <v>203</v>
      </c>
      <c r="F87" s="79" t="s">
        <v>30</v>
      </c>
      <c r="G87" s="59" t="s">
        <v>204</v>
      </c>
      <c r="H87" s="58">
        <v>2.6268518518518521E-2</v>
      </c>
      <c r="I87" s="114">
        <f>H87-$H$23</f>
        <v>3.8006944444444433E-3</v>
      </c>
      <c r="J87" s="87">
        <f>IFERROR($J$19*3600/(HOUR(H87)*3600+MINUTE(H87)*60+SECOND(H87)),"")</f>
        <v>39.647577092511014</v>
      </c>
      <c r="K87" s="86"/>
      <c r="L87" s="95"/>
    </row>
    <row r="88" spans="1:12" s="121" customFormat="1" ht="16.5" customHeight="1" x14ac:dyDescent="0.2">
      <c r="A88" s="131">
        <f>A87</f>
        <v>17</v>
      </c>
      <c r="B88" s="126">
        <v>113</v>
      </c>
      <c r="C88" s="127">
        <v>10112339623</v>
      </c>
      <c r="D88" s="80" t="s">
        <v>205</v>
      </c>
      <c r="E88" s="81" t="s">
        <v>206</v>
      </c>
      <c r="F88" s="82" t="s">
        <v>26</v>
      </c>
      <c r="G88" s="85" t="str">
        <f>G87</f>
        <v>Москва</v>
      </c>
      <c r="H88" s="130">
        <f t="shared" ref="H88:J88" si="45">H87</f>
        <v>2.6268518518518521E-2</v>
      </c>
      <c r="I88" s="130">
        <f t="shared" si="45"/>
        <v>3.8006944444444433E-3</v>
      </c>
      <c r="J88" s="130">
        <f t="shared" si="45"/>
        <v>39.647577092511014</v>
      </c>
      <c r="K88" s="60"/>
      <c r="L88" s="96"/>
    </row>
    <row r="89" spans="1:12" s="121" customFormat="1" ht="16.5" customHeight="1" x14ac:dyDescent="0.2">
      <c r="A89" s="132">
        <f>A87</f>
        <v>17</v>
      </c>
      <c r="B89" s="127">
        <v>114</v>
      </c>
      <c r="C89" s="127">
        <v>10101780565</v>
      </c>
      <c r="D89" s="80" t="s">
        <v>207</v>
      </c>
      <c r="E89" s="81" t="s">
        <v>208</v>
      </c>
      <c r="F89" s="82" t="s">
        <v>26</v>
      </c>
      <c r="G89" s="83" t="str">
        <f>G87</f>
        <v>Москва</v>
      </c>
      <c r="H89" s="115">
        <f t="shared" ref="H89:J89" si="46">H87</f>
        <v>2.6268518518518521E-2</v>
      </c>
      <c r="I89" s="115">
        <f t="shared" si="46"/>
        <v>3.8006944444444433E-3</v>
      </c>
      <c r="J89" s="115">
        <f t="shared" si="46"/>
        <v>39.647577092511014</v>
      </c>
      <c r="K89" s="60"/>
      <c r="L89" s="96"/>
    </row>
    <row r="90" spans="1:12" s="121" customFormat="1" ht="16.5" customHeight="1" thickBot="1" x14ac:dyDescent="0.25">
      <c r="A90" s="133">
        <f>A87</f>
        <v>17</v>
      </c>
      <c r="B90" s="128">
        <v>115</v>
      </c>
      <c r="C90" s="128">
        <v>10095184666</v>
      </c>
      <c r="D90" s="64" t="s">
        <v>209</v>
      </c>
      <c r="E90" s="65" t="s">
        <v>210</v>
      </c>
      <c r="F90" s="66" t="s">
        <v>44</v>
      </c>
      <c r="G90" s="84" t="str">
        <f>G87</f>
        <v>Москва</v>
      </c>
      <c r="H90" s="116">
        <f t="shared" ref="H90:J90" si="47">H87</f>
        <v>2.6268518518518521E-2</v>
      </c>
      <c r="I90" s="116">
        <f t="shared" si="47"/>
        <v>3.8006944444444433E-3</v>
      </c>
      <c r="J90" s="116">
        <f t="shared" si="47"/>
        <v>39.647577092511014</v>
      </c>
      <c r="K90" s="63"/>
      <c r="L90" s="97"/>
    </row>
    <row r="91" spans="1:12" s="121" customFormat="1" ht="16.5" customHeight="1" x14ac:dyDescent="0.2">
      <c r="A91" s="129">
        <v>18</v>
      </c>
      <c r="B91" s="125">
        <v>104</v>
      </c>
      <c r="C91" s="125">
        <v>10104014902</v>
      </c>
      <c r="D91" s="77" t="s">
        <v>211</v>
      </c>
      <c r="E91" s="78" t="s">
        <v>93</v>
      </c>
      <c r="F91" s="79" t="s">
        <v>44</v>
      </c>
      <c r="G91" s="59" t="s">
        <v>54</v>
      </c>
      <c r="H91" s="58">
        <v>2.6299652777777776E-2</v>
      </c>
      <c r="I91" s="114">
        <f>H91-$H$23</f>
        <v>3.8318287037036984E-3</v>
      </c>
      <c r="J91" s="87">
        <f>IFERROR($J$19*3600/(HOUR(H91)*3600+MINUTE(H91)*60+SECOND(H91)),"")</f>
        <v>39.612676056338032</v>
      </c>
      <c r="K91" s="86"/>
      <c r="L91" s="95"/>
    </row>
    <row r="92" spans="1:12" s="121" customFormat="1" ht="16.5" customHeight="1" x14ac:dyDescent="0.2">
      <c r="A92" s="131">
        <f>A91</f>
        <v>18</v>
      </c>
      <c r="B92" s="126">
        <v>105</v>
      </c>
      <c r="C92" s="127">
        <v>10117698669</v>
      </c>
      <c r="D92" s="80" t="s">
        <v>212</v>
      </c>
      <c r="E92" s="81" t="s">
        <v>195</v>
      </c>
      <c r="F92" s="82" t="s">
        <v>44</v>
      </c>
      <c r="G92" s="85" t="str">
        <f>G91</f>
        <v>Ростовская область</v>
      </c>
      <c r="H92" s="130">
        <f t="shared" ref="H92:J92" si="48">H91</f>
        <v>2.6299652777777776E-2</v>
      </c>
      <c r="I92" s="130">
        <f t="shared" si="48"/>
        <v>3.8318287037036984E-3</v>
      </c>
      <c r="J92" s="130">
        <f t="shared" si="48"/>
        <v>39.612676056338032</v>
      </c>
      <c r="K92" s="60"/>
      <c r="L92" s="96"/>
    </row>
    <row r="93" spans="1:12" s="121" customFormat="1" ht="16.5" customHeight="1" x14ac:dyDescent="0.2">
      <c r="A93" s="132">
        <f>A91</f>
        <v>18</v>
      </c>
      <c r="B93" s="127">
        <v>106</v>
      </c>
      <c r="C93" s="127">
        <v>10112147037</v>
      </c>
      <c r="D93" s="80" t="s">
        <v>213</v>
      </c>
      <c r="E93" s="81" t="s">
        <v>214</v>
      </c>
      <c r="F93" s="82" t="s">
        <v>44</v>
      </c>
      <c r="G93" s="83" t="str">
        <f>G91</f>
        <v>Ростовская область</v>
      </c>
      <c r="H93" s="115">
        <f t="shared" ref="H93:J93" si="49">H91</f>
        <v>2.6299652777777776E-2</v>
      </c>
      <c r="I93" s="115">
        <f t="shared" si="49"/>
        <v>3.8318287037036984E-3</v>
      </c>
      <c r="J93" s="115">
        <f t="shared" si="49"/>
        <v>39.612676056338032</v>
      </c>
      <c r="K93" s="60"/>
      <c r="L93" s="96"/>
    </row>
    <row r="94" spans="1:12" s="121" customFormat="1" ht="16.5" customHeight="1" thickBot="1" x14ac:dyDescent="0.25">
      <c r="A94" s="133">
        <f>A91</f>
        <v>18</v>
      </c>
      <c r="B94" s="128">
        <v>107</v>
      </c>
      <c r="C94" s="128">
        <v>10111498046</v>
      </c>
      <c r="D94" s="64" t="s">
        <v>215</v>
      </c>
      <c r="E94" s="65" t="s">
        <v>216</v>
      </c>
      <c r="F94" s="66" t="s">
        <v>44</v>
      </c>
      <c r="G94" s="84" t="str">
        <f>G91</f>
        <v>Ростовская область</v>
      </c>
      <c r="H94" s="116">
        <f t="shared" ref="H94:J94" si="50">H91</f>
        <v>2.6299652777777776E-2</v>
      </c>
      <c r="I94" s="116">
        <f t="shared" si="50"/>
        <v>3.8318287037036984E-3</v>
      </c>
      <c r="J94" s="116">
        <f t="shared" si="50"/>
        <v>39.612676056338032</v>
      </c>
      <c r="K94" s="63"/>
      <c r="L94" s="97"/>
    </row>
    <row r="95" spans="1:12" s="121" customFormat="1" ht="16.5" customHeight="1" x14ac:dyDescent="0.2">
      <c r="A95" s="129">
        <v>19</v>
      </c>
      <c r="B95" s="125">
        <v>64</v>
      </c>
      <c r="C95" s="125">
        <v>10119568547</v>
      </c>
      <c r="D95" s="77" t="s">
        <v>217</v>
      </c>
      <c r="E95" s="78" t="s">
        <v>218</v>
      </c>
      <c r="F95" s="79" t="s">
        <v>44</v>
      </c>
      <c r="G95" s="59" t="s">
        <v>39</v>
      </c>
      <c r="H95" s="58">
        <v>2.6523958333333333E-2</v>
      </c>
      <c r="I95" s="114">
        <f>H95-$H$23</f>
        <v>4.0561342592592559E-3</v>
      </c>
      <c r="J95" s="87">
        <f>IFERROR($J$19*3600/(HOUR(H95)*3600+MINUTE(H95)*60+SECOND(H95)),"")</f>
        <v>39.267015706806284</v>
      </c>
      <c r="K95" s="86"/>
      <c r="L95" s="95"/>
    </row>
    <row r="96" spans="1:12" s="121" customFormat="1" ht="16.5" customHeight="1" x14ac:dyDescent="0.2">
      <c r="A96" s="131">
        <f>A95</f>
        <v>19</v>
      </c>
      <c r="B96" s="126">
        <v>65</v>
      </c>
      <c r="C96" s="127">
        <v>10119568446</v>
      </c>
      <c r="D96" s="80" t="s">
        <v>219</v>
      </c>
      <c r="E96" s="81" t="s">
        <v>220</v>
      </c>
      <c r="F96" s="82" t="s">
        <v>44</v>
      </c>
      <c r="G96" s="85" t="str">
        <f>G95</f>
        <v>Краснодарский край</v>
      </c>
      <c r="H96" s="130">
        <f t="shared" ref="H96:J96" si="51">H95</f>
        <v>2.6523958333333333E-2</v>
      </c>
      <c r="I96" s="130">
        <f t="shared" si="51"/>
        <v>4.0561342592592559E-3</v>
      </c>
      <c r="J96" s="130">
        <f t="shared" si="51"/>
        <v>39.267015706806284</v>
      </c>
      <c r="K96" s="60"/>
      <c r="L96" s="96"/>
    </row>
    <row r="97" spans="1:12" s="121" customFormat="1" ht="16.5" customHeight="1" x14ac:dyDescent="0.2">
      <c r="A97" s="132">
        <f>A95</f>
        <v>19</v>
      </c>
      <c r="B97" s="127">
        <v>66</v>
      </c>
      <c r="C97" s="127">
        <v>10113227676</v>
      </c>
      <c r="D97" s="80" t="s">
        <v>221</v>
      </c>
      <c r="E97" s="81" t="s">
        <v>222</v>
      </c>
      <c r="F97" s="82" t="s">
        <v>26</v>
      </c>
      <c r="G97" s="83" t="str">
        <f>G95</f>
        <v>Краснодарский край</v>
      </c>
      <c r="H97" s="115">
        <f t="shared" ref="H97:J97" si="52">H95</f>
        <v>2.6523958333333333E-2</v>
      </c>
      <c r="I97" s="115">
        <f t="shared" si="52"/>
        <v>4.0561342592592559E-3</v>
      </c>
      <c r="J97" s="115">
        <f t="shared" si="52"/>
        <v>39.267015706806284</v>
      </c>
      <c r="K97" s="60"/>
      <c r="L97" s="96"/>
    </row>
    <row r="98" spans="1:12" s="121" customFormat="1" ht="16.5" customHeight="1" thickBot="1" x14ac:dyDescent="0.25">
      <c r="A98" s="133">
        <f>A95</f>
        <v>19</v>
      </c>
      <c r="B98" s="128">
        <v>67</v>
      </c>
      <c r="C98" s="62"/>
      <c r="D98" s="64" t="s">
        <v>223</v>
      </c>
      <c r="E98" s="65" t="s">
        <v>224</v>
      </c>
      <c r="F98" s="66" t="s">
        <v>44</v>
      </c>
      <c r="G98" s="84" t="str">
        <f>G95</f>
        <v>Краснодарский край</v>
      </c>
      <c r="H98" s="116">
        <f t="shared" ref="H98:J98" si="53">H95</f>
        <v>2.6523958333333333E-2</v>
      </c>
      <c r="I98" s="116">
        <f t="shared" si="53"/>
        <v>4.0561342592592559E-3</v>
      </c>
      <c r="J98" s="116">
        <f t="shared" si="53"/>
        <v>39.267015706806284</v>
      </c>
      <c r="K98" s="63"/>
      <c r="L98" s="97"/>
    </row>
    <row r="99" spans="1:12" s="121" customFormat="1" ht="16.5" customHeight="1" x14ac:dyDescent="0.2">
      <c r="A99" s="129">
        <v>20</v>
      </c>
      <c r="B99" s="125">
        <v>53</v>
      </c>
      <c r="C99" s="125">
        <v>10115156138</v>
      </c>
      <c r="D99" s="77" t="s">
        <v>225</v>
      </c>
      <c r="E99" s="78" t="s">
        <v>226</v>
      </c>
      <c r="F99" s="79" t="s">
        <v>30</v>
      </c>
      <c r="G99" s="59" t="s">
        <v>52</v>
      </c>
      <c r="H99" s="58">
        <v>2.8153935185185181E-2</v>
      </c>
      <c r="I99" s="114">
        <f>H99-$H$23</f>
        <v>5.6861111111111036E-3</v>
      </c>
      <c r="J99" s="87">
        <f>IFERROR($J$19*3600/(HOUR(H99)*3600+MINUTE(H99)*60+SECOND(H99)),"")</f>
        <v>37.006578947368418</v>
      </c>
      <c r="K99" s="86"/>
      <c r="L99" s="95"/>
    </row>
    <row r="100" spans="1:12" s="121" customFormat="1" ht="16.5" customHeight="1" x14ac:dyDescent="0.2">
      <c r="A100" s="131">
        <f>A99</f>
        <v>20</v>
      </c>
      <c r="B100" s="126">
        <v>57</v>
      </c>
      <c r="C100" s="127">
        <v>10102502005</v>
      </c>
      <c r="D100" s="80" t="s">
        <v>227</v>
      </c>
      <c r="E100" s="81" t="s">
        <v>228</v>
      </c>
      <c r="F100" s="82" t="s">
        <v>30</v>
      </c>
      <c r="G100" s="85" t="str">
        <f>G99</f>
        <v>Республика Адыгея</v>
      </c>
      <c r="H100" s="130">
        <f t="shared" ref="H100:J100" si="54">H99</f>
        <v>2.8153935185185181E-2</v>
      </c>
      <c r="I100" s="130">
        <f t="shared" si="54"/>
        <v>5.6861111111111036E-3</v>
      </c>
      <c r="J100" s="130">
        <f t="shared" si="54"/>
        <v>37.006578947368418</v>
      </c>
      <c r="K100" s="60"/>
      <c r="L100" s="96"/>
    </row>
    <row r="101" spans="1:12" s="121" customFormat="1" ht="16.5" customHeight="1" x14ac:dyDescent="0.2">
      <c r="A101" s="132">
        <f>A99</f>
        <v>20</v>
      </c>
      <c r="B101" s="127">
        <v>58</v>
      </c>
      <c r="C101" s="127">
        <v>10132503085</v>
      </c>
      <c r="D101" s="80" t="s">
        <v>229</v>
      </c>
      <c r="E101" s="81" t="s">
        <v>230</v>
      </c>
      <c r="F101" s="82" t="s">
        <v>44</v>
      </c>
      <c r="G101" s="83" t="str">
        <f>G99</f>
        <v>Республика Адыгея</v>
      </c>
      <c r="H101" s="115">
        <f t="shared" ref="H101:J101" si="55">H99</f>
        <v>2.8153935185185181E-2</v>
      </c>
      <c r="I101" s="115">
        <f t="shared" si="55"/>
        <v>5.6861111111111036E-3</v>
      </c>
      <c r="J101" s="115">
        <f t="shared" si="55"/>
        <v>37.006578947368418</v>
      </c>
      <c r="K101" s="60"/>
      <c r="L101" s="96"/>
    </row>
    <row r="102" spans="1:12" s="121" customFormat="1" ht="16.5" customHeight="1" thickBot="1" x14ac:dyDescent="0.25">
      <c r="A102" s="133">
        <f>A99</f>
        <v>20</v>
      </c>
      <c r="B102" s="128">
        <v>59</v>
      </c>
      <c r="C102" s="128">
        <v>10115152623</v>
      </c>
      <c r="D102" s="64" t="s">
        <v>231</v>
      </c>
      <c r="E102" s="65" t="s">
        <v>232</v>
      </c>
      <c r="F102" s="66" t="s">
        <v>44</v>
      </c>
      <c r="G102" s="84" t="str">
        <f>G99</f>
        <v>Республика Адыгея</v>
      </c>
      <c r="H102" s="116">
        <f t="shared" ref="H102:J102" si="56">H99</f>
        <v>2.8153935185185181E-2</v>
      </c>
      <c r="I102" s="116">
        <f t="shared" si="56"/>
        <v>5.6861111111111036E-3</v>
      </c>
      <c r="J102" s="116">
        <f t="shared" si="56"/>
        <v>37.006578947368418</v>
      </c>
      <c r="K102" s="63"/>
      <c r="L102" s="97"/>
    </row>
    <row r="103" spans="1:12" s="121" customFormat="1" ht="16.5" customHeight="1" x14ac:dyDescent="0.2">
      <c r="A103" s="129" t="s">
        <v>53</v>
      </c>
      <c r="B103" s="125">
        <v>68</v>
      </c>
      <c r="C103" s="76"/>
      <c r="D103" s="77" t="s">
        <v>233</v>
      </c>
      <c r="E103" s="78" t="s">
        <v>234</v>
      </c>
      <c r="F103" s="79" t="s">
        <v>30</v>
      </c>
      <c r="G103" s="59" t="s">
        <v>39</v>
      </c>
      <c r="H103" s="58">
        <v>2.8730439814814813E-2</v>
      </c>
      <c r="I103" s="114">
        <f>H103-$H$23</f>
        <v>6.2626157407407353E-3</v>
      </c>
      <c r="J103" s="87">
        <f>IFERROR($J$19*3600/(HOUR(H103)*3600+MINUTE(H103)*60+SECOND(H103)),"")</f>
        <v>36.261079774375503</v>
      </c>
      <c r="K103" s="86"/>
      <c r="L103" s="95"/>
    </row>
    <row r="104" spans="1:12" s="121" customFormat="1" ht="16.5" customHeight="1" x14ac:dyDescent="0.2">
      <c r="A104" s="131" t="str">
        <f>A103</f>
        <v>ВК</v>
      </c>
      <c r="B104" s="126">
        <v>72</v>
      </c>
      <c r="C104" s="61"/>
      <c r="D104" s="80" t="s">
        <v>235</v>
      </c>
      <c r="E104" s="81" t="s">
        <v>236</v>
      </c>
      <c r="F104" s="82" t="s">
        <v>45</v>
      </c>
      <c r="G104" s="85" t="str">
        <f>G103</f>
        <v>Краснодарский край</v>
      </c>
      <c r="H104" s="130">
        <f t="shared" ref="H104:J104" si="57">H103</f>
        <v>2.8730439814814813E-2</v>
      </c>
      <c r="I104" s="130">
        <f t="shared" si="57"/>
        <v>6.2626157407407353E-3</v>
      </c>
      <c r="J104" s="130">
        <f t="shared" si="57"/>
        <v>36.261079774375503</v>
      </c>
      <c r="K104" s="60"/>
      <c r="L104" s="96"/>
    </row>
    <row r="105" spans="1:12" s="121" customFormat="1" ht="16.5" customHeight="1" x14ac:dyDescent="0.2">
      <c r="A105" s="132" t="str">
        <f>A103</f>
        <v>ВК</v>
      </c>
      <c r="B105" s="127">
        <v>73</v>
      </c>
      <c r="C105" s="61"/>
      <c r="D105" s="80" t="s">
        <v>237</v>
      </c>
      <c r="E105" s="81" t="s">
        <v>238</v>
      </c>
      <c r="F105" s="82" t="s">
        <v>273</v>
      </c>
      <c r="G105" s="83" t="str">
        <f>G103</f>
        <v>Краснодарский край</v>
      </c>
      <c r="H105" s="115">
        <f t="shared" ref="H105:J105" si="58">H103</f>
        <v>2.8730439814814813E-2</v>
      </c>
      <c r="I105" s="115">
        <f t="shared" si="58"/>
        <v>6.2626157407407353E-3</v>
      </c>
      <c r="J105" s="115">
        <f t="shared" si="58"/>
        <v>36.261079774375503</v>
      </c>
      <c r="K105" s="60"/>
      <c r="L105" s="96"/>
    </row>
    <row r="106" spans="1:12" s="121" customFormat="1" ht="16.5" customHeight="1" thickBot="1" x14ac:dyDescent="0.25">
      <c r="A106" s="133" t="str">
        <f>A103</f>
        <v>ВК</v>
      </c>
      <c r="B106" s="128">
        <v>78</v>
      </c>
      <c r="C106" s="62"/>
      <c r="D106" s="64" t="s">
        <v>239</v>
      </c>
      <c r="E106" s="65" t="s">
        <v>240</v>
      </c>
      <c r="F106" s="66" t="s">
        <v>45</v>
      </c>
      <c r="G106" s="84" t="str">
        <f>G103</f>
        <v>Краснодарский край</v>
      </c>
      <c r="H106" s="116">
        <f t="shared" ref="H106:J106" si="59">H103</f>
        <v>2.8730439814814813E-2</v>
      </c>
      <c r="I106" s="116">
        <f t="shared" si="59"/>
        <v>6.2626157407407353E-3</v>
      </c>
      <c r="J106" s="116">
        <f t="shared" si="59"/>
        <v>36.261079774375503</v>
      </c>
      <c r="K106" s="63"/>
      <c r="L106" s="97"/>
    </row>
    <row r="107" spans="1:12" s="121" customFormat="1" ht="16.5" customHeight="1" x14ac:dyDescent="0.2">
      <c r="A107" s="129" t="s">
        <v>53</v>
      </c>
      <c r="B107" s="125">
        <v>91</v>
      </c>
      <c r="C107" s="76"/>
      <c r="D107" s="77" t="s">
        <v>241</v>
      </c>
      <c r="E107" s="78" t="s">
        <v>242</v>
      </c>
      <c r="F107" s="79" t="s">
        <v>30</v>
      </c>
      <c r="G107" s="122" t="s">
        <v>131</v>
      </c>
      <c r="H107" s="58">
        <v>2.9196180555555552E-2</v>
      </c>
      <c r="I107" s="114">
        <f>H107-$H$23</f>
        <v>6.7283564814814741E-3</v>
      </c>
      <c r="J107" s="87">
        <f>IFERROR($J$19*3600/(HOUR(H107)*3600+MINUTE(H107)*60+SECOND(H107)),"")</f>
        <v>35.6718192627824</v>
      </c>
      <c r="K107" s="59"/>
      <c r="L107" s="95"/>
    </row>
    <row r="108" spans="1:12" s="121" customFormat="1" ht="16.5" customHeight="1" x14ac:dyDescent="0.2">
      <c r="A108" s="131" t="str">
        <f>A107</f>
        <v>ВК</v>
      </c>
      <c r="B108" s="126">
        <v>92</v>
      </c>
      <c r="C108" s="61"/>
      <c r="D108" s="80" t="s">
        <v>243</v>
      </c>
      <c r="E108" s="81" t="s">
        <v>244</v>
      </c>
      <c r="F108" s="82" t="s">
        <v>30</v>
      </c>
      <c r="G108" s="123" t="s">
        <v>131</v>
      </c>
      <c r="H108" s="130">
        <f t="shared" ref="H108:J108" si="60">H107</f>
        <v>2.9196180555555552E-2</v>
      </c>
      <c r="I108" s="130">
        <f t="shared" si="60"/>
        <v>6.7283564814814741E-3</v>
      </c>
      <c r="J108" s="130">
        <f t="shared" si="60"/>
        <v>35.6718192627824</v>
      </c>
      <c r="K108" s="60"/>
      <c r="L108" s="96"/>
    </row>
    <row r="109" spans="1:12" s="121" customFormat="1" ht="16.5" customHeight="1" x14ac:dyDescent="0.2">
      <c r="A109" s="132" t="str">
        <f>A107</f>
        <v>ВК</v>
      </c>
      <c r="B109" s="127">
        <v>93</v>
      </c>
      <c r="C109" s="61"/>
      <c r="D109" s="80" t="s">
        <v>245</v>
      </c>
      <c r="E109" s="81" t="s">
        <v>246</v>
      </c>
      <c r="F109" s="82" t="s">
        <v>30</v>
      </c>
      <c r="G109" s="123" t="s">
        <v>131</v>
      </c>
      <c r="H109" s="115">
        <f t="shared" ref="H109:J109" si="61">H107</f>
        <v>2.9196180555555552E-2</v>
      </c>
      <c r="I109" s="115">
        <f t="shared" si="61"/>
        <v>6.7283564814814741E-3</v>
      </c>
      <c r="J109" s="115">
        <f t="shared" si="61"/>
        <v>35.6718192627824</v>
      </c>
      <c r="K109" s="60"/>
      <c r="L109" s="96"/>
    </row>
    <row r="110" spans="1:12" s="121" customFormat="1" ht="16.5" customHeight="1" thickBot="1" x14ac:dyDescent="0.25">
      <c r="A110" s="133" t="str">
        <f>A107</f>
        <v>ВК</v>
      </c>
      <c r="B110" s="128">
        <v>97</v>
      </c>
      <c r="C110" s="128">
        <v>10119354642</v>
      </c>
      <c r="D110" s="64" t="s">
        <v>247</v>
      </c>
      <c r="E110" s="65" t="s">
        <v>248</v>
      </c>
      <c r="F110" s="66" t="s">
        <v>44</v>
      </c>
      <c r="G110" s="124" t="s">
        <v>54</v>
      </c>
      <c r="H110" s="116">
        <f t="shared" ref="H110:J110" si="62">H107</f>
        <v>2.9196180555555552E-2</v>
      </c>
      <c r="I110" s="116">
        <f t="shared" si="62"/>
        <v>6.7283564814814741E-3</v>
      </c>
      <c r="J110" s="116">
        <f t="shared" si="62"/>
        <v>35.6718192627824</v>
      </c>
      <c r="K110" s="63"/>
      <c r="L110" s="97"/>
    </row>
    <row r="111" spans="1:12" s="121" customFormat="1" ht="16.5" customHeight="1" x14ac:dyDescent="0.2">
      <c r="A111" s="129" t="s">
        <v>53</v>
      </c>
      <c r="B111" s="125">
        <v>74</v>
      </c>
      <c r="C111" s="76"/>
      <c r="D111" s="77" t="s">
        <v>249</v>
      </c>
      <c r="E111" s="78" t="s">
        <v>250</v>
      </c>
      <c r="F111" s="79" t="s">
        <v>45</v>
      </c>
      <c r="G111" s="59" t="s">
        <v>39</v>
      </c>
      <c r="H111" s="58">
        <v>3.0021180555555554E-2</v>
      </c>
      <c r="I111" s="114">
        <f>H111-$H$23</f>
        <v>7.5533564814814769E-3</v>
      </c>
      <c r="J111" s="87">
        <f>IFERROR($J$19*3600/(HOUR(H111)*3600+MINUTE(H111)*60+SECOND(H111)),"")</f>
        <v>34.695451040863531</v>
      </c>
      <c r="K111" s="86"/>
      <c r="L111" s="95"/>
    </row>
    <row r="112" spans="1:12" s="121" customFormat="1" ht="16.5" customHeight="1" x14ac:dyDescent="0.2">
      <c r="A112" s="131" t="str">
        <f>A111</f>
        <v>ВК</v>
      </c>
      <c r="B112" s="126">
        <v>75</v>
      </c>
      <c r="C112" s="61"/>
      <c r="D112" s="80" t="s">
        <v>251</v>
      </c>
      <c r="E112" s="81" t="s">
        <v>252</v>
      </c>
      <c r="F112" s="82" t="s">
        <v>45</v>
      </c>
      <c r="G112" s="119" t="s">
        <v>39</v>
      </c>
      <c r="H112" s="130">
        <f t="shared" ref="H112:J112" si="63">H111</f>
        <v>3.0021180555555554E-2</v>
      </c>
      <c r="I112" s="130">
        <f t="shared" si="63"/>
        <v>7.5533564814814769E-3</v>
      </c>
      <c r="J112" s="130">
        <f t="shared" si="63"/>
        <v>34.695451040863531</v>
      </c>
      <c r="K112" s="60"/>
      <c r="L112" s="96"/>
    </row>
    <row r="113" spans="1:12" s="121" customFormat="1" ht="16.5" customHeight="1" x14ac:dyDescent="0.2">
      <c r="A113" s="132" t="str">
        <f>A111</f>
        <v>ВК</v>
      </c>
      <c r="B113" s="127">
        <v>76</v>
      </c>
      <c r="C113" s="61"/>
      <c r="D113" s="80" t="s">
        <v>253</v>
      </c>
      <c r="E113" s="81" t="s">
        <v>254</v>
      </c>
      <c r="F113" s="82" t="s">
        <v>45</v>
      </c>
      <c r="G113" s="106" t="s">
        <v>39</v>
      </c>
      <c r="H113" s="115">
        <f t="shared" ref="H113:J113" si="64">H111</f>
        <v>3.0021180555555554E-2</v>
      </c>
      <c r="I113" s="115">
        <f t="shared" si="64"/>
        <v>7.5533564814814769E-3</v>
      </c>
      <c r="J113" s="115">
        <f t="shared" si="64"/>
        <v>34.695451040863531</v>
      </c>
      <c r="K113" s="60"/>
      <c r="L113" s="96"/>
    </row>
    <row r="114" spans="1:12" s="121" customFormat="1" ht="16.5" customHeight="1" thickBot="1" x14ac:dyDescent="0.25">
      <c r="A114" s="133" t="str">
        <f>A111</f>
        <v>ВК</v>
      </c>
      <c r="B114" s="128">
        <v>77</v>
      </c>
      <c r="C114" s="62"/>
      <c r="D114" s="64" t="s">
        <v>255</v>
      </c>
      <c r="E114" s="65" t="s">
        <v>256</v>
      </c>
      <c r="F114" s="66" t="s">
        <v>45</v>
      </c>
      <c r="G114" s="107" t="s">
        <v>39</v>
      </c>
      <c r="H114" s="116">
        <f t="shared" ref="H114:J114" si="65">H111</f>
        <v>3.0021180555555554E-2</v>
      </c>
      <c r="I114" s="116">
        <f t="shared" si="65"/>
        <v>7.5533564814814769E-3</v>
      </c>
      <c r="J114" s="116">
        <f t="shared" si="65"/>
        <v>34.695451040863531</v>
      </c>
      <c r="K114" s="63"/>
      <c r="L114" s="97"/>
    </row>
    <row r="115" spans="1:12" s="121" customFormat="1" ht="16.5" customHeight="1" x14ac:dyDescent="0.2">
      <c r="A115" s="129" t="s">
        <v>53</v>
      </c>
      <c r="B115" s="125">
        <v>79</v>
      </c>
      <c r="C115" s="76"/>
      <c r="D115" s="77" t="s">
        <v>257</v>
      </c>
      <c r="E115" s="78" t="s">
        <v>258</v>
      </c>
      <c r="F115" s="79" t="s">
        <v>273</v>
      </c>
      <c r="G115" s="59" t="s">
        <v>39</v>
      </c>
      <c r="H115" s="58">
        <v>3.1328240740740747E-2</v>
      </c>
      <c r="I115" s="114">
        <f>H115-$H$23</f>
        <v>8.8604166666666692E-3</v>
      </c>
      <c r="J115" s="87">
        <f>IFERROR($J$19*3600/(HOUR(H115)*3600+MINUTE(H115)*60+SECOND(H115)),"")</f>
        <v>33.247137052087183</v>
      </c>
      <c r="K115" s="86"/>
      <c r="L115" s="95"/>
    </row>
    <row r="116" spans="1:12" s="121" customFormat="1" ht="16.5" customHeight="1" x14ac:dyDescent="0.2">
      <c r="A116" s="131" t="str">
        <f>A115</f>
        <v>ВК</v>
      </c>
      <c r="B116" s="126">
        <v>80</v>
      </c>
      <c r="C116" s="61"/>
      <c r="D116" s="80" t="s">
        <v>259</v>
      </c>
      <c r="E116" s="81" t="s">
        <v>260</v>
      </c>
      <c r="F116" s="82" t="s">
        <v>273</v>
      </c>
      <c r="G116" s="119" t="s">
        <v>39</v>
      </c>
      <c r="H116" s="130">
        <f t="shared" ref="H116:J116" si="66">H115</f>
        <v>3.1328240740740747E-2</v>
      </c>
      <c r="I116" s="130">
        <f t="shared" si="66"/>
        <v>8.8604166666666692E-3</v>
      </c>
      <c r="J116" s="130">
        <f t="shared" si="66"/>
        <v>33.247137052087183</v>
      </c>
      <c r="K116" s="60"/>
      <c r="L116" s="96"/>
    </row>
    <row r="117" spans="1:12" s="121" customFormat="1" ht="16.5" customHeight="1" x14ac:dyDescent="0.2">
      <c r="A117" s="132" t="str">
        <f>A115</f>
        <v>ВК</v>
      </c>
      <c r="B117" s="127">
        <v>81</v>
      </c>
      <c r="C117" s="61"/>
      <c r="D117" s="80" t="s">
        <v>261</v>
      </c>
      <c r="E117" s="81" t="s">
        <v>262</v>
      </c>
      <c r="F117" s="82" t="s">
        <v>273</v>
      </c>
      <c r="G117" s="106" t="s">
        <v>39</v>
      </c>
      <c r="H117" s="115">
        <f t="shared" ref="H117:J117" si="67">H115</f>
        <v>3.1328240740740747E-2</v>
      </c>
      <c r="I117" s="115">
        <f t="shared" si="67"/>
        <v>8.8604166666666692E-3</v>
      </c>
      <c r="J117" s="115">
        <f t="shared" si="67"/>
        <v>33.247137052087183</v>
      </c>
      <c r="K117" s="60"/>
      <c r="L117" s="96"/>
    </row>
    <row r="118" spans="1:12" s="121" customFormat="1" ht="16.5" customHeight="1" thickBot="1" x14ac:dyDescent="0.25">
      <c r="A118" s="133" t="str">
        <f>A115</f>
        <v>ВК</v>
      </c>
      <c r="B118" s="128">
        <v>82</v>
      </c>
      <c r="C118" s="62"/>
      <c r="D118" s="64" t="s">
        <v>263</v>
      </c>
      <c r="E118" s="65" t="s">
        <v>264</v>
      </c>
      <c r="F118" s="66" t="s">
        <v>273</v>
      </c>
      <c r="G118" s="107" t="s">
        <v>39</v>
      </c>
      <c r="H118" s="116">
        <f t="shared" ref="H118:J118" si="68">H115</f>
        <v>3.1328240740740747E-2</v>
      </c>
      <c r="I118" s="116">
        <f t="shared" si="68"/>
        <v>8.8604166666666692E-3</v>
      </c>
      <c r="J118" s="116">
        <f t="shared" si="68"/>
        <v>33.247137052087183</v>
      </c>
      <c r="K118" s="63"/>
      <c r="L118" s="97"/>
    </row>
    <row r="119" spans="1:12" s="121" customFormat="1" ht="16.5" customHeight="1" x14ac:dyDescent="0.2">
      <c r="A119" s="129" t="s">
        <v>53</v>
      </c>
      <c r="B119" s="125">
        <v>33</v>
      </c>
      <c r="C119" s="125">
        <v>10105797981</v>
      </c>
      <c r="D119" s="77" t="s">
        <v>265</v>
      </c>
      <c r="E119" s="78" t="s">
        <v>266</v>
      </c>
      <c r="F119" s="79" t="s">
        <v>30</v>
      </c>
      <c r="G119" s="122" t="s">
        <v>140</v>
      </c>
      <c r="H119" s="58">
        <v>3.4052430555555555E-2</v>
      </c>
      <c r="I119" s="114">
        <f>H119-$H$23</f>
        <v>1.1584606481481477E-2</v>
      </c>
      <c r="J119" s="87">
        <f>IFERROR($J$19*3600/(HOUR(H119)*3600+MINUTE(H119)*60+SECOND(H119)),"")</f>
        <v>30.591434398368456</v>
      </c>
      <c r="K119" s="86"/>
      <c r="L119" s="95"/>
    </row>
    <row r="120" spans="1:12" s="121" customFormat="1" ht="16.5" customHeight="1" x14ac:dyDescent="0.2">
      <c r="A120" s="131" t="str">
        <f>A119</f>
        <v>ВК</v>
      </c>
      <c r="B120" s="126">
        <v>69</v>
      </c>
      <c r="C120" s="61"/>
      <c r="D120" s="80" t="s">
        <v>267</v>
      </c>
      <c r="E120" s="81" t="s">
        <v>268</v>
      </c>
      <c r="F120" s="82" t="s">
        <v>44</v>
      </c>
      <c r="G120" s="123" t="s">
        <v>39</v>
      </c>
      <c r="H120" s="130">
        <f t="shared" ref="H120:J120" si="69">H119</f>
        <v>3.4052430555555555E-2</v>
      </c>
      <c r="I120" s="130">
        <f t="shared" si="69"/>
        <v>1.1584606481481477E-2</v>
      </c>
      <c r="J120" s="130">
        <f t="shared" si="69"/>
        <v>30.591434398368456</v>
      </c>
      <c r="K120" s="60"/>
      <c r="L120" s="96"/>
    </row>
    <row r="121" spans="1:12" s="121" customFormat="1" ht="16.5" customHeight="1" x14ac:dyDescent="0.2">
      <c r="A121" s="132" t="str">
        <f>A119</f>
        <v>ВК</v>
      </c>
      <c r="B121" s="127">
        <v>70</v>
      </c>
      <c r="C121" s="61"/>
      <c r="D121" s="80" t="s">
        <v>269</v>
      </c>
      <c r="E121" s="81" t="s">
        <v>270</v>
      </c>
      <c r="F121" s="82" t="s">
        <v>44</v>
      </c>
      <c r="G121" s="123" t="s">
        <v>39</v>
      </c>
      <c r="H121" s="115">
        <f t="shared" ref="H121:J121" si="70">H119</f>
        <v>3.4052430555555555E-2</v>
      </c>
      <c r="I121" s="115">
        <f t="shared" si="70"/>
        <v>1.1584606481481477E-2</v>
      </c>
      <c r="J121" s="115">
        <f t="shared" si="70"/>
        <v>30.591434398368456</v>
      </c>
      <c r="K121" s="60"/>
      <c r="L121" s="96"/>
    </row>
    <row r="122" spans="1:12" s="121" customFormat="1" ht="16.5" customHeight="1" thickBot="1" x14ac:dyDescent="0.25">
      <c r="A122" s="134" t="str">
        <f>A119</f>
        <v>ВК</v>
      </c>
      <c r="B122" s="135">
        <v>71</v>
      </c>
      <c r="C122" s="98"/>
      <c r="D122" s="136" t="s">
        <v>271</v>
      </c>
      <c r="E122" s="137" t="s">
        <v>272</v>
      </c>
      <c r="F122" s="138" t="s">
        <v>45</v>
      </c>
      <c r="G122" s="139" t="s">
        <v>39</v>
      </c>
      <c r="H122" s="117">
        <f t="shared" ref="H122:J122" si="71">H119</f>
        <v>3.4052430555555555E-2</v>
      </c>
      <c r="I122" s="117">
        <f t="shared" si="71"/>
        <v>1.1584606481481477E-2</v>
      </c>
      <c r="J122" s="117">
        <f t="shared" si="71"/>
        <v>30.591434398368456</v>
      </c>
      <c r="K122" s="99"/>
      <c r="L122" s="100"/>
    </row>
    <row r="123" spans="1:12" ht="6.75" customHeight="1" thickTop="1" thickBot="1" x14ac:dyDescent="0.25">
      <c r="A123" s="31"/>
      <c r="B123" s="32"/>
      <c r="C123" s="32"/>
      <c r="D123" s="1"/>
      <c r="E123" s="33"/>
      <c r="F123" s="20"/>
      <c r="G123" s="20"/>
      <c r="H123" s="34"/>
      <c r="I123" s="35"/>
      <c r="J123" s="36"/>
      <c r="K123" s="35"/>
      <c r="L123" s="35"/>
    </row>
    <row r="124" spans="1:12" ht="15.75" thickTop="1" x14ac:dyDescent="0.2">
      <c r="A124" s="140" t="s">
        <v>5</v>
      </c>
      <c r="B124" s="141"/>
      <c r="C124" s="141"/>
      <c r="D124" s="141"/>
      <c r="E124" s="113"/>
      <c r="F124" s="113"/>
      <c r="G124" s="141" t="s">
        <v>40</v>
      </c>
      <c r="H124" s="141"/>
      <c r="I124" s="141"/>
      <c r="J124" s="141"/>
      <c r="K124" s="141"/>
      <c r="L124" s="144"/>
    </row>
    <row r="125" spans="1:12" x14ac:dyDescent="0.2">
      <c r="A125" s="151" t="s">
        <v>276</v>
      </c>
      <c r="B125" s="152"/>
      <c r="C125" s="152"/>
      <c r="D125" s="153"/>
      <c r="E125" s="2"/>
      <c r="F125" s="88"/>
      <c r="G125" s="37" t="s">
        <v>27</v>
      </c>
      <c r="H125" s="102">
        <v>13</v>
      </c>
      <c r="I125" s="38"/>
      <c r="J125" s="39"/>
      <c r="K125" s="91" t="s">
        <v>25</v>
      </c>
      <c r="L125" s="92">
        <f>COUNTIF(F23:F122,"ЗМС")</f>
        <v>0</v>
      </c>
    </row>
    <row r="126" spans="1:12" x14ac:dyDescent="0.2">
      <c r="A126" s="151" t="s">
        <v>277</v>
      </c>
      <c r="B126" s="152"/>
      <c r="C126" s="152"/>
      <c r="D126" s="153"/>
      <c r="E126" s="2"/>
      <c r="F126" s="89"/>
      <c r="G126" s="41" t="s">
        <v>31</v>
      </c>
      <c r="H126" s="101">
        <v>25</v>
      </c>
      <c r="I126" s="43"/>
      <c r="J126" s="44"/>
      <c r="K126" s="91" t="s">
        <v>19</v>
      </c>
      <c r="L126" s="92">
        <f>COUNTIF(F23:F122,"МСМК")</f>
        <v>0</v>
      </c>
    </row>
    <row r="127" spans="1:12" x14ac:dyDescent="0.2">
      <c r="A127" s="151" t="s">
        <v>275</v>
      </c>
      <c r="B127" s="152"/>
      <c r="C127" s="152"/>
      <c r="D127" s="153"/>
      <c r="E127" s="2"/>
      <c r="F127" s="89"/>
      <c r="G127" s="41" t="s">
        <v>32</v>
      </c>
      <c r="H127" s="101">
        <v>25</v>
      </c>
      <c r="I127" s="43"/>
      <c r="J127" s="44"/>
      <c r="K127" s="91" t="s">
        <v>22</v>
      </c>
      <c r="L127" s="92">
        <f>COUNTIF(F23:F122,"МС")</f>
        <v>0</v>
      </c>
    </row>
    <row r="128" spans="1:12" x14ac:dyDescent="0.2">
      <c r="A128" s="151" t="s">
        <v>274</v>
      </c>
      <c r="B128" s="152"/>
      <c r="C128" s="152"/>
      <c r="D128" s="153"/>
      <c r="E128" s="2"/>
      <c r="F128" s="89"/>
      <c r="G128" s="41" t="s">
        <v>33</v>
      </c>
      <c r="H128" s="102">
        <v>25</v>
      </c>
      <c r="I128" s="43"/>
      <c r="J128" s="44"/>
      <c r="K128" s="91" t="s">
        <v>26</v>
      </c>
      <c r="L128" s="92">
        <f>COUNTIF(F23:F122,"КМС")</f>
        <v>34</v>
      </c>
    </row>
    <row r="129" spans="1:27" x14ac:dyDescent="0.2">
      <c r="A129" s="155"/>
      <c r="B129" s="156"/>
      <c r="C129" s="156"/>
      <c r="D129" s="157"/>
      <c r="E129" s="2"/>
      <c r="F129" s="89"/>
      <c r="G129" s="41" t="s">
        <v>34</v>
      </c>
      <c r="H129" s="102">
        <v>0</v>
      </c>
      <c r="I129" s="43"/>
      <c r="J129" s="44"/>
      <c r="K129" s="91" t="s">
        <v>30</v>
      </c>
      <c r="L129" s="92">
        <f>COUNTIF(F23:F122,"1 СР")</f>
        <v>27</v>
      </c>
    </row>
    <row r="130" spans="1:27" x14ac:dyDescent="0.2">
      <c r="A130" s="70"/>
      <c r="B130" s="71"/>
      <c r="C130" s="71"/>
      <c r="D130" s="72"/>
      <c r="E130" s="2"/>
      <c r="F130" s="89"/>
      <c r="G130" s="91" t="s">
        <v>46</v>
      </c>
      <c r="H130" s="103">
        <v>0</v>
      </c>
      <c r="I130" s="43"/>
      <c r="J130" s="44"/>
      <c r="K130" s="93" t="s">
        <v>44</v>
      </c>
      <c r="L130" s="94">
        <f>COUNTIF(F23:F122,"2 СР")</f>
        <v>23</v>
      </c>
    </row>
    <row r="131" spans="1:27" x14ac:dyDescent="0.2">
      <c r="A131" s="155"/>
      <c r="B131" s="156"/>
      <c r="C131" s="156"/>
      <c r="D131" s="157"/>
      <c r="E131" s="2"/>
      <c r="F131" s="89"/>
      <c r="G131" s="41" t="s">
        <v>35</v>
      </c>
      <c r="H131" s="102">
        <v>0</v>
      </c>
      <c r="I131" s="43"/>
      <c r="J131" s="44"/>
      <c r="K131" s="93" t="s">
        <v>45</v>
      </c>
      <c r="L131" s="92">
        <f>COUNTIF(F23:F122,"3 СР")</f>
        <v>11</v>
      </c>
    </row>
    <row r="132" spans="1:27" x14ac:dyDescent="0.2">
      <c r="A132" s="155"/>
      <c r="B132" s="156"/>
      <c r="C132" s="156"/>
      <c r="D132" s="157"/>
      <c r="E132" s="45"/>
      <c r="F132" s="90"/>
      <c r="G132" s="41" t="s">
        <v>36</v>
      </c>
      <c r="H132" s="102">
        <v>0</v>
      </c>
      <c r="I132" s="46"/>
      <c r="J132" s="47"/>
      <c r="K132" s="40"/>
      <c r="L132" s="69"/>
    </row>
    <row r="133" spans="1:27" ht="9.75" customHeight="1" x14ac:dyDescent="0.2">
      <c r="A133" s="48"/>
      <c r="L133" s="50"/>
    </row>
    <row r="134" spans="1:27" ht="15.75" x14ac:dyDescent="0.2">
      <c r="A134" s="147" t="s">
        <v>3</v>
      </c>
      <c r="B134" s="148"/>
      <c r="C134" s="148"/>
      <c r="D134" s="148"/>
      <c r="E134" s="150" t="s">
        <v>11</v>
      </c>
      <c r="F134" s="150"/>
      <c r="G134" s="150"/>
      <c r="H134" s="150"/>
      <c r="I134" s="150"/>
      <c r="J134" s="148" t="s">
        <v>4</v>
      </c>
      <c r="K134" s="148"/>
      <c r="L134" s="149"/>
    </row>
    <row r="135" spans="1:27" x14ac:dyDescent="0.2">
      <c r="A135" s="48"/>
      <c r="B135" s="2"/>
      <c r="C135" s="2"/>
      <c r="E135" s="2"/>
      <c r="F135" s="38"/>
      <c r="G135" s="38"/>
      <c r="H135" s="38"/>
      <c r="I135" s="38"/>
      <c r="J135" s="38"/>
      <c r="K135" s="38"/>
      <c r="L135" s="55"/>
    </row>
    <row r="136" spans="1:27" x14ac:dyDescent="0.2">
      <c r="A136" s="52"/>
      <c r="D136" s="53"/>
      <c r="E136" s="21"/>
      <c r="F136" s="53"/>
      <c r="G136" s="74"/>
      <c r="H136" s="51"/>
      <c r="I136" s="53"/>
      <c r="J136" s="53"/>
      <c r="K136" s="53"/>
      <c r="L136" s="54"/>
    </row>
    <row r="137" spans="1:27" x14ac:dyDescent="0.2">
      <c r="A137" s="52"/>
      <c r="D137" s="53"/>
      <c r="E137" s="21"/>
      <c r="F137" s="53"/>
      <c r="G137" s="74"/>
      <c r="H137" s="51"/>
      <c r="I137" s="53"/>
      <c r="J137" s="53"/>
      <c r="K137" s="53"/>
      <c r="L137" s="54"/>
    </row>
    <row r="138" spans="1:27" x14ac:dyDescent="0.2">
      <c r="A138" s="52"/>
      <c r="D138" s="53"/>
      <c r="E138" s="21"/>
      <c r="F138" s="53"/>
      <c r="G138" s="74"/>
      <c r="H138" s="51"/>
      <c r="I138" s="53"/>
      <c r="J138" s="53"/>
      <c r="K138" s="53"/>
      <c r="L138" s="54"/>
    </row>
    <row r="139" spans="1:27" x14ac:dyDescent="0.2">
      <c r="A139" s="52"/>
      <c r="D139" s="53"/>
      <c r="E139" s="21"/>
      <c r="F139" s="53"/>
      <c r="G139" s="74"/>
      <c r="H139" s="51"/>
      <c r="I139" s="53"/>
      <c r="J139" s="53"/>
      <c r="K139" s="53"/>
      <c r="L139" s="54"/>
    </row>
    <row r="140" spans="1:27" ht="16.5" thickBot="1" x14ac:dyDescent="0.25">
      <c r="A140" s="142" t="s">
        <v>38</v>
      </c>
      <c r="B140" s="143"/>
      <c r="C140" s="143"/>
      <c r="D140" s="143"/>
      <c r="E140" s="145" t="str">
        <f>G17</f>
        <v>ЕЖОВ В.Н. (ВК, г.Краснодар )</v>
      </c>
      <c r="F140" s="143"/>
      <c r="G140" s="143"/>
      <c r="H140" s="143"/>
      <c r="I140" s="143"/>
      <c r="J140" s="145" t="str">
        <f>G18</f>
        <v>СОЛУКОВА Н.В. (ВК, г.Краснодар)</v>
      </c>
      <c r="K140" s="143"/>
      <c r="L140" s="146"/>
    </row>
    <row r="141" spans="1:27" s="19" customFormat="1" ht="13.5" thickTop="1" x14ac:dyDescent="0.2">
      <c r="A141" s="2"/>
      <c r="B141" s="53"/>
      <c r="C141" s="53"/>
      <c r="D141" s="2"/>
      <c r="F141" s="2"/>
      <c r="G141" s="2"/>
      <c r="H141" s="42"/>
      <c r="I141" s="2"/>
      <c r="J141" s="49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s="108" customFormat="1" ht="18.75" x14ac:dyDescent="0.2">
      <c r="B142" s="109"/>
      <c r="C142" s="109"/>
      <c r="E142" s="110"/>
      <c r="H142" s="111"/>
      <c r="J142" s="112"/>
    </row>
    <row r="143" spans="1:27" ht="21" x14ac:dyDescent="0.2">
      <c r="A143" s="104" t="s">
        <v>47</v>
      </c>
      <c r="B143" s="104"/>
      <c r="C143" s="105"/>
      <c r="D143" s="154" t="s">
        <v>48</v>
      </c>
      <c r="E143" s="154"/>
      <c r="F143" s="154"/>
      <c r="G143" s="154"/>
    </row>
    <row r="144" spans="1:27" ht="18.75" x14ac:dyDescent="0.2">
      <c r="D144" s="108" t="s">
        <v>49</v>
      </c>
    </row>
  </sheetData>
  <mergeCells count="47">
    <mergeCell ref="B21:B22"/>
    <mergeCell ref="H21:H22"/>
    <mergeCell ref="H16:L16"/>
    <mergeCell ref="A1:L1"/>
    <mergeCell ref="A2:L2"/>
    <mergeCell ref="A3:L3"/>
    <mergeCell ref="A4:L4"/>
    <mergeCell ref="A5:L5"/>
    <mergeCell ref="H17:L17"/>
    <mergeCell ref="H18:L18"/>
    <mergeCell ref="C21:C22"/>
    <mergeCell ref="I21:I22"/>
    <mergeCell ref="J21:J22"/>
    <mergeCell ref="K21:K22"/>
    <mergeCell ref="L21:L22"/>
    <mergeCell ref="E21:E22"/>
    <mergeCell ref="F21:F22"/>
    <mergeCell ref="D21:D22"/>
    <mergeCell ref="G21:G22"/>
    <mergeCell ref="A6:L6"/>
    <mergeCell ref="A11:L11"/>
    <mergeCell ref="H15:L15"/>
    <mergeCell ref="A8:L8"/>
    <mergeCell ref="A9:L9"/>
    <mergeCell ref="A10:L10"/>
    <mergeCell ref="A7:L7"/>
    <mergeCell ref="A14:D14"/>
    <mergeCell ref="A15:G15"/>
    <mergeCell ref="A12:L12"/>
    <mergeCell ref="A13:D13"/>
    <mergeCell ref="A21:A22"/>
    <mergeCell ref="D143:G143"/>
    <mergeCell ref="A129:D129"/>
    <mergeCell ref="A131:D131"/>
    <mergeCell ref="A132:D132"/>
    <mergeCell ref="A127:D127"/>
    <mergeCell ref="A124:D124"/>
    <mergeCell ref="A140:D140"/>
    <mergeCell ref="G124:L124"/>
    <mergeCell ref="J140:L140"/>
    <mergeCell ref="E140:I140"/>
    <mergeCell ref="A134:D134"/>
    <mergeCell ref="J134:L134"/>
    <mergeCell ref="E134:I134"/>
    <mergeCell ref="A125:D125"/>
    <mergeCell ref="A126:D126"/>
    <mergeCell ref="A128:D128"/>
  </mergeCells>
  <printOptions horizontalCentered="1"/>
  <pageMargins left="0.19685039370078741" right="0.19685039370078741" top="0.78740157480314965" bottom="0.50055555555555553" header="0.15748031496062992" footer="0.11811023622047245"/>
  <pageSetup paperSize="256" scale="56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КГ без отсечек</vt:lpstr>
      <vt:lpstr>'КГ без отсечек'!Заголовки_для_печати</vt:lpstr>
      <vt:lpstr>'КГ без отсечек'!Область_печати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2021-07-08T19:50:12Z</cp:lastPrinted>
  <dcterms:created xsi:type="dcterms:W3CDTF">1996-10-08T23:32:33Z</dcterms:created>
  <dcterms:modified xsi:type="dcterms:W3CDTF">2021-09-27T13:27:00Z</dcterms:modified>
</cp:coreProperties>
</file>