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AD3E2C90-7117-44CC-9984-324AB51770D9}" xr6:coauthVersionLast="47" xr6:coauthVersionMax="47" xr10:uidLastSave="{00000000-0000-0000-0000-000000000000}"/>
  <bookViews>
    <workbookView xWindow="384" yWindow="384" windowWidth="10068" windowHeight="11940" tabRatio="789" activeTab="1" xr2:uid="{00000000-000D-0000-FFFF-FFFF00000000}"/>
  </bookViews>
  <sheets>
    <sheet name="инд г на время" sheetId="122" r:id="rId1"/>
    <sheet name="групп гонка" sheetId="124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'групп гонка'!$21:$22</definedName>
    <definedName name="_xlnm.Print_Titles" localSheetId="0">'инд г на время'!$21:$22</definedName>
    <definedName name="_xlnm.Print_Area" localSheetId="1">'групп гонка'!$A$1:$L$101</definedName>
    <definedName name="_xlnm.Print_Area" localSheetId="0">'инд г на время'!$A$1:$L$101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1" i="124" l="1"/>
  <c r="G101" i="124"/>
  <c r="D101" i="124"/>
  <c r="H93" i="124"/>
  <c r="L92" i="124"/>
  <c r="H92" i="124"/>
  <c r="L91" i="124"/>
  <c r="H91" i="124"/>
  <c r="H88" i="124" s="1"/>
  <c r="H87" i="124" s="1"/>
  <c r="L90" i="124"/>
  <c r="H90" i="124"/>
  <c r="L89" i="124"/>
  <c r="H89" i="124"/>
  <c r="L88" i="124"/>
  <c r="L87" i="124"/>
  <c r="L86" i="124"/>
  <c r="J83" i="124"/>
  <c r="J82" i="124"/>
  <c r="J81" i="124"/>
  <c r="J80" i="124"/>
  <c r="J79" i="124"/>
  <c r="J78" i="124"/>
  <c r="J77" i="124"/>
  <c r="J76" i="124"/>
  <c r="J75" i="124"/>
  <c r="J74" i="124"/>
  <c r="J73" i="124"/>
  <c r="J72" i="124"/>
  <c r="J71" i="124"/>
  <c r="J70" i="124"/>
  <c r="J69" i="124"/>
  <c r="J68" i="124"/>
  <c r="J67" i="124"/>
  <c r="J66" i="124"/>
  <c r="J65" i="124"/>
  <c r="J64" i="124"/>
  <c r="J63" i="124"/>
  <c r="J62" i="124"/>
  <c r="J61" i="124"/>
  <c r="J60" i="124"/>
  <c r="J59" i="124"/>
  <c r="J58" i="124"/>
  <c r="J57" i="124"/>
  <c r="J56" i="124"/>
  <c r="J55" i="124"/>
  <c r="J54" i="124"/>
  <c r="J53" i="124"/>
  <c r="J52" i="124"/>
  <c r="J51" i="124"/>
  <c r="J50" i="124"/>
  <c r="J49" i="124"/>
  <c r="J48" i="124"/>
  <c r="I48" i="124"/>
  <c r="J47" i="124"/>
  <c r="I47" i="124"/>
  <c r="J46" i="124"/>
  <c r="I46" i="124"/>
  <c r="J45" i="124"/>
  <c r="I45" i="124"/>
  <c r="J44" i="124"/>
  <c r="I44" i="124"/>
  <c r="J43" i="124"/>
  <c r="I43" i="124"/>
  <c r="J42" i="124"/>
  <c r="I42" i="124"/>
  <c r="J41" i="124"/>
  <c r="I41" i="124"/>
  <c r="J40" i="124"/>
  <c r="I40" i="124"/>
  <c r="J39" i="124"/>
  <c r="I39" i="124"/>
  <c r="J38" i="124"/>
  <c r="I38" i="124"/>
  <c r="J37" i="124"/>
  <c r="I37" i="124"/>
  <c r="J36" i="124"/>
  <c r="I36" i="124"/>
  <c r="J35" i="124"/>
  <c r="I35" i="124"/>
  <c r="J34" i="124"/>
  <c r="I34" i="124"/>
  <c r="J33" i="124"/>
  <c r="I33" i="124"/>
  <c r="J32" i="124"/>
  <c r="I32" i="124"/>
  <c r="J31" i="124"/>
  <c r="I31" i="124"/>
  <c r="J30" i="124"/>
  <c r="I30" i="124"/>
  <c r="J29" i="124"/>
  <c r="I29" i="124"/>
  <c r="J28" i="124"/>
  <c r="I28" i="124"/>
  <c r="J27" i="124"/>
  <c r="I27" i="124"/>
  <c r="J26" i="124"/>
  <c r="I26" i="124"/>
  <c r="J25" i="124"/>
  <c r="I25" i="124"/>
  <c r="J24" i="124"/>
  <c r="I24" i="124"/>
  <c r="J23" i="124"/>
  <c r="J24" i="122"/>
  <c r="J25" i="122"/>
  <c r="J26" i="122"/>
  <c r="J27" i="122"/>
  <c r="J28" i="122"/>
  <c r="J29" i="122"/>
  <c r="J30" i="122"/>
  <c r="J31" i="122"/>
  <c r="J32" i="122"/>
  <c r="J33" i="122"/>
  <c r="J34" i="122"/>
  <c r="J35" i="122"/>
  <c r="J36" i="122"/>
  <c r="J37" i="122"/>
  <c r="J38" i="122"/>
  <c r="J39" i="122"/>
  <c r="J40" i="122"/>
  <c r="J41" i="122"/>
  <c r="J42" i="122"/>
  <c r="J43" i="122"/>
  <c r="J44" i="122"/>
  <c r="J45" i="122"/>
  <c r="J46" i="122"/>
  <c r="J47" i="122"/>
  <c r="J48" i="122"/>
  <c r="J49" i="122"/>
  <c r="J50" i="122"/>
  <c r="J51" i="122"/>
  <c r="J52" i="122"/>
  <c r="J53" i="122"/>
  <c r="J54" i="122"/>
  <c r="J55" i="122"/>
  <c r="J56" i="122"/>
  <c r="J57" i="122"/>
  <c r="J58" i="122"/>
  <c r="J59" i="122"/>
  <c r="J60" i="122"/>
  <c r="J61" i="122"/>
  <c r="J62" i="122"/>
  <c r="J63" i="122"/>
  <c r="J64" i="122"/>
  <c r="J65" i="122"/>
  <c r="J66" i="122"/>
  <c r="J67" i="122"/>
  <c r="J68" i="122"/>
  <c r="J69" i="122"/>
  <c r="J70" i="122"/>
  <c r="J71" i="122"/>
  <c r="J72" i="122"/>
  <c r="J73" i="122"/>
  <c r="J74" i="122"/>
  <c r="J75" i="122"/>
  <c r="J76" i="122"/>
  <c r="J77" i="122"/>
  <c r="J78" i="122"/>
  <c r="J79" i="122"/>
  <c r="J80" i="122"/>
  <c r="J81" i="122"/>
  <c r="J82" i="122"/>
  <c r="J83" i="122"/>
  <c r="J23" i="122"/>
  <c r="I25" i="122"/>
  <c r="I26" i="122"/>
  <c r="I27" i="122"/>
  <c r="I28" i="122"/>
  <c r="I29" i="122"/>
  <c r="I30" i="122"/>
  <c r="I31" i="122"/>
  <c r="I32" i="122"/>
  <c r="I33" i="122"/>
  <c r="I34" i="122"/>
  <c r="I35" i="122"/>
  <c r="I36" i="122"/>
  <c r="I37" i="122"/>
  <c r="I38" i="122"/>
  <c r="I39" i="122"/>
  <c r="I40" i="122"/>
  <c r="I41" i="122"/>
  <c r="I42" i="122"/>
  <c r="I43" i="122"/>
  <c r="I44" i="122"/>
  <c r="I45" i="122"/>
  <c r="I46" i="122"/>
  <c r="I47" i="122"/>
  <c r="I48" i="122"/>
  <c r="I49" i="122"/>
  <c r="I50" i="122"/>
  <c r="I51" i="122"/>
  <c r="I52" i="122"/>
  <c r="I53" i="122"/>
  <c r="I54" i="122"/>
  <c r="I55" i="122"/>
  <c r="I56" i="122"/>
  <c r="I57" i="122"/>
  <c r="I58" i="122"/>
  <c r="I59" i="122"/>
  <c r="I60" i="122"/>
  <c r="I61" i="122"/>
  <c r="I62" i="122"/>
  <c r="I63" i="122"/>
  <c r="I64" i="122"/>
  <c r="I65" i="122"/>
  <c r="I66" i="122"/>
  <c r="I67" i="122"/>
  <c r="I68" i="122"/>
  <c r="I69" i="122"/>
  <c r="I70" i="122"/>
  <c r="I71" i="122"/>
  <c r="I72" i="122"/>
  <c r="I73" i="122"/>
  <c r="I74" i="122"/>
  <c r="I75" i="122"/>
  <c r="I76" i="122"/>
  <c r="I77" i="122"/>
  <c r="I78" i="122"/>
  <c r="I79" i="122"/>
  <c r="I80" i="122"/>
  <c r="I81" i="122"/>
  <c r="I82" i="122"/>
  <c r="I83" i="122"/>
  <c r="I24" i="122"/>
  <c r="I101" i="122" l="1"/>
  <c r="L90" i="122" l="1"/>
  <c r="H93" i="122"/>
  <c r="H92" i="122"/>
  <c r="H91" i="122"/>
  <c r="H90" i="122"/>
  <c r="H89" i="122"/>
  <c r="L87" i="122"/>
  <c r="H88" i="122" l="1"/>
  <c r="H87" i="122" s="1"/>
  <c r="L92" i="122"/>
  <c r="L91" i="122"/>
  <c r="L89" i="122"/>
  <c r="L88" i="122"/>
  <c r="L86" i="122"/>
  <c r="D101" i="122" l="1"/>
  <c r="G101" i="122"/>
</calcChain>
</file>

<file path=xl/sharedStrings.xml><?xml version="1.0" encoding="utf-8"?>
<sst xmlns="http://schemas.openxmlformats.org/spreadsheetml/2006/main" count="549" uniqueCount="152">
  <si>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</si>
  <si>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</si>
  <si>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</si>
  <si>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</si>
  <si>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</si>
  <si>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</si>
  <si>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</si>
  <si>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</si>
  <si>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</si>
  <si>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</si>
  <si>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</si>
  <si>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</si>
  <si>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</si>
  <si>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</si>
  <si>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</si>
  <si>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</si>
  <si>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</si>
  <si>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</si>
  <si>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</si>
  <si>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</si>
  <si>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</si>
  <si>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</si>
  <si>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</si>
  <si>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</si>
  <si>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</si>
  <si>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</si>
  <si>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</si>
  <si>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</si>
  <si>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</si>
  <si>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</si>
  <si>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</si>
  <si>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</si>
  <si>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</si>
  <si>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</si>
  <si>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</si>
  <si>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</si>
  <si>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</si>
  <si>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</si>
  <si>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</si>
  <si>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ВЫПОЛНЕНИЕ НТУ ЕВСК</t>
  </si>
  <si>
    <t>НФ</t>
  </si>
  <si>
    <t>СУДЬЯ НА ФИНИШЕ</t>
  </si>
  <si>
    <t>2 СР</t>
  </si>
  <si>
    <t>3 СР</t>
  </si>
  <si>
    <t>МЕСТО ПРОВЕДЕНИЯ: г. Уфа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</si>
  <si>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</si>
  <si>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</si>
  <si>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</si>
  <si>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</si>
  <si>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Ветер:</t>
  </si>
  <si>
    <t>ДИСТАНЦИЯ: ДЛИНА КРУГА/КРУГОВ</t>
  </si>
  <si>
    <t>шоссе - групповая гонка</t>
  </si>
  <si>
    <t>Республика Башкортостан</t>
  </si>
  <si>
    <t>ПЕРВЕНСТВО РОССИИ</t>
  </si>
  <si>
    <t>Девушки 15-16 лет</t>
  </si>
  <si>
    <t xml:space="preserve">НАЧАЛО ГОНКИ: 11ч 00м </t>
  </si>
  <si>
    <t>ОКОНЧАНИЕ ГОНКИ:  12ч 30м</t>
  </si>
  <si>
    <t>14,3 км/1</t>
  </si>
  <si>
    <t>№ ЕКП 2023: 31263</t>
  </si>
  <si>
    <t>№ ВРВС: 0080671811Я</t>
  </si>
  <si>
    <t>Барканова М.В. (ВК, Великие Луки)</t>
  </si>
  <si>
    <t>Мухамадеева Н.С. (1К., Республика Башкортостан)</t>
  </si>
  <si>
    <t>Мухамадеев Р.Р. (1К., Республика Башкортостан)</t>
  </si>
  <si>
    <t>Алексеенко Сабрина</t>
  </si>
  <si>
    <t>Горбаченко Полина</t>
  </si>
  <si>
    <t>Исмагилова Лилия</t>
  </si>
  <si>
    <t>Шишкина Виктория</t>
  </si>
  <si>
    <t>Жатько Владислава</t>
  </si>
  <si>
    <t>Бондарева Екатерина</t>
  </si>
  <si>
    <t>Дикая Арина</t>
  </si>
  <si>
    <t>Слесарева Елизавета</t>
  </si>
  <si>
    <t>Адцеева Софья</t>
  </si>
  <si>
    <t>Баринова Диана</t>
  </si>
  <si>
    <t>Таджиева Алина</t>
  </si>
  <si>
    <t>Самодеенко Дарья</t>
  </si>
  <si>
    <t>Радуненко Анна</t>
  </si>
  <si>
    <t>Гончарова Варвара</t>
  </si>
  <si>
    <t>Корчебная Ольга</t>
  </si>
  <si>
    <t>Лосева Алина</t>
  </si>
  <si>
    <t>Верижникова Ульяна</t>
  </si>
  <si>
    <t>Удянская Александра</t>
  </si>
  <si>
    <t>Лазарева Анастасия</t>
  </si>
  <si>
    <t>Камильянова Эвелина</t>
  </si>
  <si>
    <t>Голькова Юлия</t>
  </si>
  <si>
    <t>Веселова Екатерина</t>
  </si>
  <si>
    <t>Десяткова Елизавета</t>
  </si>
  <si>
    <t>Касимова Виолетта</t>
  </si>
  <si>
    <t>Казанкова Дарья</t>
  </si>
  <si>
    <t>Гейко Диана</t>
  </si>
  <si>
    <t>Трофимова Софья</t>
  </si>
  <si>
    <t>Пронина Анастасия</t>
  </si>
  <si>
    <t>Баженова Кристина</t>
  </si>
  <si>
    <t>Галкина Кристина</t>
  </si>
  <si>
    <t>Осипова Виктория</t>
  </si>
  <si>
    <t>Ахмадуллина Алина</t>
  </si>
  <si>
    <t>Андрейченко Марина</t>
  </si>
  <si>
    <t>Юдакова Ирина</t>
  </si>
  <si>
    <t>Слесарева Анастасия</t>
  </si>
  <si>
    <t>Миронова Алена</t>
  </si>
  <si>
    <t>Мальцева Анастасия</t>
  </si>
  <si>
    <t>Алейник Полина</t>
  </si>
  <si>
    <t>Белозерова Милена</t>
  </si>
  <si>
    <t>Мальцева Любовь</t>
  </si>
  <si>
    <t>Ёлышева Светлана</t>
  </si>
  <si>
    <t>Белькова Яна</t>
  </si>
  <si>
    <t>Убыйвовк Ева</t>
  </si>
  <si>
    <t>Коновалова Софья</t>
  </si>
  <si>
    <t>Зарина Дарья</t>
  </si>
  <si>
    <t>Шипилова Дарья</t>
  </si>
  <si>
    <t>Торнай Кира</t>
  </si>
  <si>
    <t>Максимчук Милана</t>
  </si>
  <si>
    <t>Халаимова Ирина</t>
  </si>
  <si>
    <t>Босаргина Дарья</t>
  </si>
  <si>
    <t>Алякринская София</t>
  </si>
  <si>
    <t>Сизых Кристина</t>
  </si>
  <si>
    <t>Григорчук Анна</t>
  </si>
  <si>
    <t>Вантеева Екатерина</t>
  </si>
  <si>
    <t>Стребкова Виктория</t>
  </si>
  <si>
    <t>Стыкайло Виктория</t>
  </si>
  <si>
    <t>Саранчина Дарья</t>
  </si>
  <si>
    <t>Алексеева Анфиса</t>
  </si>
  <si>
    <t>Романова Ксения</t>
  </si>
  <si>
    <t>Григорчук Софья</t>
  </si>
  <si>
    <t>Каменева Марина</t>
  </si>
  <si>
    <t>Иркутская обл.</t>
  </si>
  <si>
    <t>Санкт-Петербург</t>
  </si>
  <si>
    <t>Удмуртская Республика</t>
  </si>
  <si>
    <t>Краснодарский край</t>
  </si>
  <si>
    <t>Псковская обл.</t>
  </si>
  <si>
    <t>Свердловская обл.</t>
  </si>
  <si>
    <t>Республика Адыгея</t>
  </si>
  <si>
    <t>Оренбургская область</t>
  </si>
  <si>
    <t>Хабаровский край</t>
  </si>
  <si>
    <t>Тюменская обл.</t>
  </si>
  <si>
    <t>Самарская обл.</t>
  </si>
  <si>
    <t>Москва</t>
  </si>
  <si>
    <t>Забайкальский край</t>
  </si>
  <si>
    <t>Температура: +20+22</t>
  </si>
  <si>
    <t>Влажность: 43 %</t>
  </si>
  <si>
    <t>Осадки: солнечно, без осадков</t>
  </si>
  <si>
    <t>НАЗВАНИЕ ТРАССЫ / РЕГ. НОМЕР: а/д Затонское шоссе</t>
  </si>
  <si>
    <t>НАЗВАНИЕ ТРАССЫ / РЕГ. НОМЕР: "Биатлон"</t>
  </si>
  <si>
    <t xml:space="preserve">НАЧАЛО ГОНКИ: 13ч 15м </t>
  </si>
  <si>
    <t>ОКОНЧАНИЕ ГОНКИ:  15ч 20м</t>
  </si>
  <si>
    <t>№ ВРВС: 0080601611Я</t>
  </si>
  <si>
    <t>4 км/15</t>
  </si>
  <si>
    <t>НС</t>
  </si>
  <si>
    <t>Температура: +25+282</t>
  </si>
  <si>
    <t>Влажность: 46 %</t>
  </si>
  <si>
    <t>шоссе - индивидуальная гонка на время</t>
  </si>
  <si>
    <t>ДАТА ПРОВЕДЕНИЯ: 24 июля 2023 г.</t>
  </si>
  <si>
    <t>ДАТА ПРОВЕДЕНИЯ: 26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</si>
</sst>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6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1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1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2" fillId="0" borderId="4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3" xfId="2" applyNumberFormat="1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4" fontId="12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49" fontId="12" fillId="0" borderId="5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9" fontId="12" fillId="0" borderId="5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vertical="center"/>
    </xf>
    <xf numFmtId="0" fontId="3" fillId="0" borderId="12" xfId="0" applyFont="1" applyBorder="1" applyAlignment="1"/>
    <xf numFmtId="0" fontId="11" fillId="3" borderId="2" xfId="0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166" fontId="9" fillId="0" borderId="31" xfId="0" applyNumberFormat="1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6" fillId="0" borderId="17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right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33" xfId="2" applyNumberFormat="1" applyFont="1" applyBorder="1" applyAlignment="1">
      <alignment horizontal="center" vertical="center"/>
    </xf>
    <xf numFmtId="0" fontId="5" fillId="0" borderId="34" xfId="2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14" fontId="5" fillId="0" borderId="3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 wrapText="1"/>
    </xf>
    <xf numFmtId="0" fontId="18" fillId="0" borderId="34" xfId="8" applyFont="1" applyBorder="1" applyAlignment="1">
      <alignment horizontal="center" vertical="center" wrapText="1"/>
    </xf>
    <xf numFmtId="166" fontId="5" fillId="0" borderId="34" xfId="2" applyNumberFormat="1" applyFont="1" applyBorder="1" applyAlignment="1">
      <alignment horizontal="center" vertical="center"/>
    </xf>
    <xf numFmtId="166" fontId="5" fillId="0" borderId="3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1" fontId="5" fillId="0" borderId="34" xfId="2" applyNumberFormat="1" applyFont="1" applyBorder="1" applyAlignment="1">
      <alignment horizontal="center" vertical="center"/>
    </xf>
    <xf numFmtId="165" fontId="5" fillId="0" borderId="35" xfId="2" applyNumberFormat="1" applyFont="1" applyBorder="1" applyAlignment="1">
      <alignment horizontal="center" vertical="center"/>
    </xf>
    <xf numFmtId="165" fontId="5" fillId="0" borderId="34" xfId="2" applyNumberFormat="1" applyFont="1" applyBorder="1" applyAlignment="1">
      <alignment horizontal="center" vertical="center"/>
    </xf>
    <xf numFmtId="165" fontId="5" fillId="0" borderId="34" xfId="0" applyNumberFormat="1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21" fontId="9" fillId="2" borderId="24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102219</xdr:colOff>
      <xdr:row>0</xdr:row>
      <xdr:rowOff>74341</xdr:rowOff>
    </xdr:from>
    <xdr:ext cx="609600" cy="674915"/>
    <xdr:pic>
      <xdr:nvPicPr>
        <xdr:cNvPr id="9" name="image3.jpeg">
          <a:extLst>
            <a:ext uri="{FF2B5EF4-FFF2-40B4-BE49-F238E27FC236}">
              <a16:creationId xmlns:a16="http://schemas.microsoft.com/office/drawing/2014/main" id="{DBE64698-D670-4568-A9B6-A02B62FF90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9422780" y="74341"/>
          <a:ext cx="609600" cy="674915"/>
        </a:xfrm>
        <a:prstGeom prst="rect">
          <a:avLst/>
        </a:prstGeom>
      </xdr:spPr>
    </xdr:pic>
    <xdr:clientData/>
  </xdr:oneCellAnchor>
  <xdr:twoCellAnchor editAs="oneCell">
    <xdr:from>
      <xdr:col>0</xdr:col>
      <xdr:colOff>343830</xdr:colOff>
      <xdr:row>2</xdr:row>
      <xdr:rowOff>167268</xdr:rowOff>
    </xdr:from>
    <xdr:to>
      <xdr:col>1</xdr:col>
      <xdr:colOff>439324</xdr:colOff>
      <xdr:row>3</xdr:row>
      <xdr:rowOff>252483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CE8DC4B9-FDFB-476E-917A-75863FB2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0" y="706244"/>
          <a:ext cx="578714" cy="354702"/>
        </a:xfrm>
        <a:prstGeom prst="rect">
          <a:avLst/>
        </a:prstGeom>
      </xdr:spPr>
    </xdr:pic>
    <xdr:clientData/>
  </xdr:twoCellAnchor>
  <xdr:twoCellAnchor editAs="oneCell">
    <xdr:from>
      <xdr:col>11</xdr:col>
      <xdr:colOff>83635</xdr:colOff>
      <xdr:row>2</xdr:row>
      <xdr:rowOff>167268</xdr:rowOff>
    </xdr:from>
    <xdr:to>
      <xdr:col>11</xdr:col>
      <xdr:colOff>742003</xdr:colOff>
      <xdr:row>4</xdr:row>
      <xdr:rowOff>44345</xdr:rowOff>
    </xdr:to>
    <xdr:pic>
      <xdr:nvPicPr>
        <xdr:cNvPr id="8" name="image5.jpeg">
          <a:extLst>
            <a:ext uri="{FF2B5EF4-FFF2-40B4-BE49-F238E27FC236}">
              <a16:creationId xmlns:a16="http://schemas.microsoft.com/office/drawing/2014/main" id="{637718DD-B762-496C-B557-965FE7E0F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4196" y="706244"/>
          <a:ext cx="658368" cy="416052"/>
        </a:xfrm>
        <a:prstGeom prst="rect">
          <a:avLst/>
        </a:prstGeom>
      </xdr:spPr>
    </xdr:pic>
    <xdr:clientData/>
  </xdr:twoCellAnchor>
  <xdr:twoCellAnchor editAs="oneCell">
    <xdr:from>
      <xdr:col>0</xdr:col>
      <xdr:colOff>148684</xdr:colOff>
      <xdr:row>0</xdr:row>
      <xdr:rowOff>92926</xdr:rowOff>
    </xdr:from>
    <xdr:to>
      <xdr:col>2</xdr:col>
      <xdr:colOff>189634</xdr:colOff>
      <xdr:row>2</xdr:row>
      <xdr:rowOff>-1</xdr:rowOff>
    </xdr:to>
    <xdr:pic>
      <xdr:nvPicPr>
        <xdr:cNvPr id="10" name="image2.png">
          <a:extLst>
            <a:ext uri="{FF2B5EF4-FFF2-40B4-BE49-F238E27FC236}">
              <a16:creationId xmlns:a16="http://schemas.microsoft.com/office/drawing/2014/main" id="{81BB93BE-C9C1-4D23-8F7C-D4328C09F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84" y="92926"/>
          <a:ext cx="1007389" cy="446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102219</xdr:colOff>
      <xdr:row>0</xdr:row>
      <xdr:rowOff>74341</xdr:rowOff>
    </xdr:from>
    <xdr:ext cx="609600" cy="674915"/>
    <xdr:pic>
      <xdr:nvPicPr>
        <xdr:cNvPr id="2" name="image3.jpeg">
          <a:extLst>
            <a:ext uri="{FF2B5EF4-FFF2-40B4-BE49-F238E27FC236}">
              <a16:creationId xmlns:a16="http://schemas.microsoft.com/office/drawing/2014/main" id="{327928B2-FC12-4BAB-9947-6137F57A6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9421479" y="74341"/>
          <a:ext cx="609600" cy="674915"/>
        </a:xfrm>
        <a:prstGeom prst="rect">
          <a:avLst/>
        </a:prstGeom>
      </xdr:spPr>
    </xdr:pic>
    <xdr:clientData/>
  </xdr:oneCellAnchor>
  <xdr:twoCellAnchor editAs="oneCell">
    <xdr:from>
      <xdr:col>0</xdr:col>
      <xdr:colOff>343830</xdr:colOff>
      <xdr:row>2</xdr:row>
      <xdr:rowOff>167268</xdr:rowOff>
    </xdr:from>
    <xdr:to>
      <xdr:col>1</xdr:col>
      <xdr:colOff>439324</xdr:colOff>
      <xdr:row>3</xdr:row>
      <xdr:rowOff>252483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1C7CBD99-F287-4E0B-8D4D-B9DD44B08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0" y="700668"/>
          <a:ext cx="575554" cy="351915"/>
        </a:xfrm>
        <a:prstGeom prst="rect">
          <a:avLst/>
        </a:prstGeom>
      </xdr:spPr>
    </xdr:pic>
    <xdr:clientData/>
  </xdr:twoCellAnchor>
  <xdr:twoCellAnchor editAs="oneCell">
    <xdr:from>
      <xdr:col>11</xdr:col>
      <xdr:colOff>83635</xdr:colOff>
      <xdr:row>2</xdr:row>
      <xdr:rowOff>167268</xdr:rowOff>
    </xdr:from>
    <xdr:to>
      <xdr:col>11</xdr:col>
      <xdr:colOff>742003</xdr:colOff>
      <xdr:row>4</xdr:row>
      <xdr:rowOff>44345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7480B157-FCEB-46CD-8F95-7A838190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895" y="700668"/>
          <a:ext cx="658368" cy="410477"/>
        </a:xfrm>
        <a:prstGeom prst="rect">
          <a:avLst/>
        </a:prstGeom>
      </xdr:spPr>
    </xdr:pic>
    <xdr:clientData/>
  </xdr:twoCellAnchor>
  <xdr:twoCellAnchor editAs="oneCell">
    <xdr:from>
      <xdr:col>0</xdr:col>
      <xdr:colOff>148684</xdr:colOff>
      <xdr:row>0</xdr:row>
      <xdr:rowOff>92926</xdr:rowOff>
    </xdr:from>
    <xdr:to>
      <xdr:col>2</xdr:col>
      <xdr:colOff>189634</xdr:colOff>
      <xdr:row>1</xdr:row>
      <xdr:rowOff>266699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5F82CD0F-1BF3-4236-9646-D8DD94C12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84" y="92926"/>
          <a:ext cx="1001070" cy="440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tabColor theme="3" tint="0.59999389629810485"/>
    <pageSetUpPr fitToPage="1"/>
  </sheetPr>
  <dimension ref="A1:M102"/>
  <sheetViews>
    <sheetView view="pageBreakPreview" zoomScale="82" zoomScaleNormal="100" zoomScaleSheetLayoutView="82" workbookViewId="0">
      <selection activeCell="A9" sqref="A9:L9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1.33203125" style="1" customWidth="1"/>
    <col min="9" max="9" width="11.109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1" customHeight="1" x14ac:dyDescent="0.25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1" customHeight="1" x14ac:dyDescent="0.25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1" customHeight="1" x14ac:dyDescent="0.25">
      <c r="A4" s="130" t="s">
        <v>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6.75" customHeight="1" x14ac:dyDescent="0.25"/>
    <row r="6" spans="1:12" s="2" customFormat="1" ht="23.25" customHeight="1" x14ac:dyDescent="0.25">
      <c r="A6" s="131" t="s">
        <v>53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s="2" customFormat="1" ht="18" customHeight="1" x14ac:dyDescent="0.25">
      <c r="A7" s="111" t="s">
        <v>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2" customFormat="1" ht="4.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8" customHeight="1" thickTop="1" x14ac:dyDescent="0.25">
      <c r="A9" s="117" t="s">
        <v>37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ht="18" customHeight="1" x14ac:dyDescent="0.25">
      <c r="A10" s="120" t="s">
        <v>149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 ht="19.5" customHeight="1" x14ac:dyDescent="0.25">
      <c r="A11" s="120" t="s">
        <v>54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2" ht="6" customHeight="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6" t="s">
        <v>55</v>
      </c>
      <c r="H13" s="56"/>
      <c r="I13" s="6"/>
      <c r="J13" s="6"/>
      <c r="K13" s="6"/>
      <c r="L13" s="7" t="s">
        <v>59</v>
      </c>
    </row>
    <row r="14" spans="1:12" ht="15.6" x14ac:dyDescent="0.25">
      <c r="A14" s="8" t="s">
        <v>150</v>
      </c>
      <c r="B14" s="9"/>
      <c r="C14" s="57"/>
      <c r="D14" s="34"/>
      <c r="E14" s="10"/>
      <c r="F14" s="10"/>
      <c r="G14" s="58" t="s">
        <v>56</v>
      </c>
      <c r="H14" s="58"/>
      <c r="I14" s="10"/>
      <c r="J14" s="10"/>
      <c r="K14" s="10"/>
      <c r="L14" s="11" t="s">
        <v>58</v>
      </c>
    </row>
    <row r="15" spans="1:12" ht="14.4" x14ac:dyDescent="0.25">
      <c r="A15" s="123" t="s">
        <v>9</v>
      </c>
      <c r="B15" s="124"/>
      <c r="C15" s="124"/>
      <c r="D15" s="124"/>
      <c r="E15" s="124"/>
      <c r="F15" s="124"/>
      <c r="G15" s="125"/>
      <c r="H15" s="128" t="s">
        <v>0</v>
      </c>
      <c r="I15" s="124"/>
      <c r="J15" s="124"/>
      <c r="K15" s="124"/>
      <c r="L15" s="129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3" t="s">
        <v>140</v>
      </c>
      <c r="I16" s="47"/>
      <c r="J16" s="17"/>
      <c r="K16" s="17"/>
      <c r="L16" s="64"/>
    </row>
    <row r="17" spans="1:12" ht="14.4" x14ac:dyDescent="0.25">
      <c r="A17" s="12" t="s">
        <v>17</v>
      </c>
      <c r="B17" s="13"/>
      <c r="C17" s="13"/>
      <c r="D17" s="16"/>
      <c r="E17" s="61"/>
      <c r="F17" s="14"/>
      <c r="G17" s="59" t="s">
        <v>60</v>
      </c>
      <c r="H17" s="63" t="s">
        <v>38</v>
      </c>
      <c r="I17" s="47"/>
      <c r="J17" s="17"/>
      <c r="K17" s="17"/>
      <c r="L17" s="64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60" t="s">
        <v>61</v>
      </c>
      <c r="H18" s="63" t="s">
        <v>31</v>
      </c>
      <c r="I18" s="47"/>
      <c r="J18" s="17"/>
      <c r="K18" s="17"/>
      <c r="L18" s="64"/>
    </row>
    <row r="19" spans="1:12" ht="15" thickBot="1" x14ac:dyDescent="0.3">
      <c r="A19" s="69" t="s">
        <v>14</v>
      </c>
      <c r="B19" s="70"/>
      <c r="C19" s="70"/>
      <c r="D19" s="66"/>
      <c r="E19" s="71"/>
      <c r="F19" s="66"/>
      <c r="G19" s="72" t="s">
        <v>62</v>
      </c>
      <c r="H19" s="65" t="s">
        <v>50</v>
      </c>
      <c r="I19" s="67"/>
      <c r="J19" s="76">
        <v>14.3</v>
      </c>
      <c r="K19" s="68"/>
      <c r="L19" s="77" t="s">
        <v>57</v>
      </c>
    </row>
    <row r="20" spans="1:12" s="61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26" t="s">
        <v>6</v>
      </c>
      <c r="B21" s="115" t="s">
        <v>11</v>
      </c>
      <c r="C21" s="115" t="s">
        <v>35</v>
      </c>
      <c r="D21" s="115" t="s">
        <v>1</v>
      </c>
      <c r="E21" s="115" t="s">
        <v>33</v>
      </c>
      <c r="F21" s="115" t="s">
        <v>8</v>
      </c>
      <c r="G21" s="115" t="s">
        <v>12</v>
      </c>
      <c r="H21" s="115" t="s">
        <v>7</v>
      </c>
      <c r="I21" s="113" t="s">
        <v>22</v>
      </c>
      <c r="J21" s="115" t="s">
        <v>20</v>
      </c>
      <c r="K21" s="135" t="s">
        <v>39</v>
      </c>
      <c r="L21" s="137" t="s">
        <v>13</v>
      </c>
    </row>
    <row r="22" spans="1:12" s="21" customFormat="1" ht="17.25" customHeight="1" x14ac:dyDescent="0.25">
      <c r="A22" s="127"/>
      <c r="B22" s="116"/>
      <c r="C22" s="116"/>
      <c r="D22" s="116"/>
      <c r="E22" s="116"/>
      <c r="F22" s="116"/>
      <c r="G22" s="116"/>
      <c r="H22" s="116"/>
      <c r="I22" s="114"/>
      <c r="J22" s="116"/>
      <c r="K22" s="136"/>
      <c r="L22" s="138"/>
    </row>
    <row r="23" spans="1:12" ht="20.25" customHeight="1" x14ac:dyDescent="0.25">
      <c r="A23" s="78">
        <v>1</v>
      </c>
      <c r="B23" s="79">
        <v>65</v>
      </c>
      <c r="C23" s="80">
        <v>10117776774</v>
      </c>
      <c r="D23" s="41" t="s">
        <v>63</v>
      </c>
      <c r="E23" s="62">
        <v>39255</v>
      </c>
      <c r="F23" s="42" t="s">
        <v>29</v>
      </c>
      <c r="G23" s="43" t="s">
        <v>124</v>
      </c>
      <c r="H23" s="87">
        <v>1.4483796296296295E-2</v>
      </c>
      <c r="I23" s="88"/>
      <c r="J23" s="40">
        <f>IFERROR($J$19*3600/(HOUR(H23)*3600+MINUTE(H23)*60+SECOND(H23)),"")</f>
        <v>41.151079136690647</v>
      </c>
      <c r="K23" s="48" t="s">
        <v>29</v>
      </c>
      <c r="L23" s="73"/>
    </row>
    <row r="24" spans="1:12" ht="20.25" customHeight="1" x14ac:dyDescent="0.25">
      <c r="A24" s="78">
        <v>2</v>
      </c>
      <c r="B24" s="79">
        <v>39</v>
      </c>
      <c r="C24" s="80">
        <v>10113514434</v>
      </c>
      <c r="D24" s="41" t="s">
        <v>64</v>
      </c>
      <c r="E24" s="62">
        <v>39413</v>
      </c>
      <c r="F24" s="42" t="s">
        <v>29</v>
      </c>
      <c r="G24" s="43" t="s">
        <v>52</v>
      </c>
      <c r="H24" s="87">
        <v>1.4747685185185185E-2</v>
      </c>
      <c r="I24" s="89">
        <f>H24-$H$23</f>
        <v>2.6388888888888989E-4</v>
      </c>
      <c r="J24" s="40">
        <f t="shared" ref="J24:J83" si="0">IFERROR($J$19*3600/(HOUR(H24)*3600+MINUTE(H24)*60+SECOND(H24)),"")</f>
        <v>40.408163265306122</v>
      </c>
      <c r="K24" s="48" t="s">
        <v>29</v>
      </c>
      <c r="L24" s="73"/>
    </row>
    <row r="25" spans="1:12" ht="20.25" customHeight="1" x14ac:dyDescent="0.25">
      <c r="A25" s="78">
        <v>3</v>
      </c>
      <c r="B25" s="79">
        <v>74</v>
      </c>
      <c r="C25" s="80">
        <v>10095661683</v>
      </c>
      <c r="D25" s="41" t="s">
        <v>65</v>
      </c>
      <c r="E25" s="62">
        <v>39098</v>
      </c>
      <c r="F25" s="42" t="s">
        <v>29</v>
      </c>
      <c r="G25" s="43" t="s">
        <v>125</v>
      </c>
      <c r="H25" s="87">
        <v>1.4892361111111111E-2</v>
      </c>
      <c r="I25" s="89">
        <f t="shared" ref="I25:I83" si="1">H25-$H$23</f>
        <v>4.0856481481481646E-4</v>
      </c>
      <c r="J25" s="40">
        <f t="shared" si="0"/>
        <v>40</v>
      </c>
      <c r="K25" s="48" t="s">
        <v>29</v>
      </c>
      <c r="L25" s="73"/>
    </row>
    <row r="26" spans="1:12" ht="20.25" customHeight="1" x14ac:dyDescent="0.25">
      <c r="A26" s="78">
        <v>4</v>
      </c>
      <c r="B26" s="79">
        <v>66</v>
      </c>
      <c r="C26" s="80">
        <v>10119123155</v>
      </c>
      <c r="D26" s="41" t="s">
        <v>66</v>
      </c>
      <c r="E26" s="62">
        <v>39607</v>
      </c>
      <c r="F26" s="42" t="s">
        <v>32</v>
      </c>
      <c r="G26" s="43" t="s">
        <v>124</v>
      </c>
      <c r="H26" s="87">
        <v>1.4920138888888887E-2</v>
      </c>
      <c r="I26" s="89">
        <f t="shared" si="1"/>
        <v>4.3634259259259234E-4</v>
      </c>
      <c r="J26" s="40">
        <f t="shared" si="0"/>
        <v>39.937936384794412</v>
      </c>
      <c r="K26" s="48" t="s">
        <v>29</v>
      </c>
      <c r="L26" s="73"/>
    </row>
    <row r="27" spans="1:12" ht="20.25" customHeight="1" x14ac:dyDescent="0.25">
      <c r="A27" s="78">
        <v>5</v>
      </c>
      <c r="B27" s="79">
        <v>63</v>
      </c>
      <c r="C27" s="80">
        <v>10136971963</v>
      </c>
      <c r="D27" s="41" t="s">
        <v>67</v>
      </c>
      <c r="E27" s="62">
        <v>39973</v>
      </c>
      <c r="F27" s="42" t="s">
        <v>32</v>
      </c>
      <c r="G27" s="43" t="s">
        <v>125</v>
      </c>
      <c r="H27" s="87">
        <v>1.4965277777777779E-2</v>
      </c>
      <c r="I27" s="89">
        <f t="shared" si="1"/>
        <v>4.8148148148148377E-4</v>
      </c>
      <c r="J27" s="40">
        <f t="shared" si="0"/>
        <v>39.814385150812065</v>
      </c>
      <c r="K27" s="48" t="s">
        <v>29</v>
      </c>
      <c r="L27" s="73"/>
    </row>
    <row r="28" spans="1:12" ht="20.25" customHeight="1" x14ac:dyDescent="0.25">
      <c r="A28" s="78">
        <v>6</v>
      </c>
      <c r="B28" s="79">
        <v>94</v>
      </c>
      <c r="C28" s="80">
        <v>10125249313</v>
      </c>
      <c r="D28" s="41" t="s">
        <v>68</v>
      </c>
      <c r="E28" s="62">
        <v>39982</v>
      </c>
      <c r="F28" s="42" t="s">
        <v>42</v>
      </c>
      <c r="G28" s="43" t="s">
        <v>126</v>
      </c>
      <c r="H28" s="87">
        <v>1.5256944444444443E-2</v>
      </c>
      <c r="I28" s="89">
        <f t="shared" si="1"/>
        <v>7.7314814814814781E-4</v>
      </c>
      <c r="J28" s="40">
        <f t="shared" si="0"/>
        <v>39.059180576631256</v>
      </c>
      <c r="K28" s="48" t="s">
        <v>29</v>
      </c>
      <c r="L28" s="73"/>
    </row>
    <row r="29" spans="1:12" ht="20.25" customHeight="1" x14ac:dyDescent="0.25">
      <c r="A29" s="78">
        <v>7</v>
      </c>
      <c r="B29" s="79">
        <v>96</v>
      </c>
      <c r="C29" s="80">
        <v>10117684020</v>
      </c>
      <c r="D29" s="41" t="s">
        <v>69</v>
      </c>
      <c r="E29" s="62">
        <v>39268</v>
      </c>
      <c r="F29" s="42" t="s">
        <v>29</v>
      </c>
      <c r="G29" s="43" t="s">
        <v>127</v>
      </c>
      <c r="H29" s="87">
        <v>1.5359953703703702E-2</v>
      </c>
      <c r="I29" s="89">
        <f t="shared" si="1"/>
        <v>8.7615740740740709E-4</v>
      </c>
      <c r="J29" s="40">
        <f t="shared" si="0"/>
        <v>38.794272795779953</v>
      </c>
      <c r="K29" s="48" t="s">
        <v>29</v>
      </c>
      <c r="L29" s="73"/>
    </row>
    <row r="30" spans="1:12" ht="20.25" customHeight="1" x14ac:dyDescent="0.25">
      <c r="A30" s="78">
        <v>8</v>
      </c>
      <c r="B30" s="79">
        <v>48</v>
      </c>
      <c r="C30" s="80">
        <v>10122947682</v>
      </c>
      <c r="D30" s="41" t="s">
        <v>70</v>
      </c>
      <c r="E30" s="62">
        <v>39085</v>
      </c>
      <c r="F30" s="42" t="s">
        <v>32</v>
      </c>
      <c r="G30" s="43" t="s">
        <v>128</v>
      </c>
      <c r="H30" s="87">
        <v>1.5372685185185185E-2</v>
      </c>
      <c r="I30" s="89">
        <f t="shared" si="1"/>
        <v>8.8888888888889045E-4</v>
      </c>
      <c r="J30" s="40">
        <f t="shared" si="0"/>
        <v>38.765060240963855</v>
      </c>
      <c r="K30" s="48" t="s">
        <v>29</v>
      </c>
      <c r="L30" s="73"/>
    </row>
    <row r="31" spans="1:12" ht="20.25" customHeight="1" x14ac:dyDescent="0.25">
      <c r="A31" s="78">
        <v>9</v>
      </c>
      <c r="B31" s="79">
        <v>64</v>
      </c>
      <c r="C31" s="80">
        <v>10136909420</v>
      </c>
      <c r="D31" s="41" t="s">
        <v>71</v>
      </c>
      <c r="E31" s="62">
        <v>40172</v>
      </c>
      <c r="F31" s="42" t="s">
        <v>32</v>
      </c>
      <c r="G31" s="43" t="s">
        <v>125</v>
      </c>
      <c r="H31" s="87">
        <v>1.5373842592592592E-2</v>
      </c>
      <c r="I31" s="89">
        <f t="shared" si="1"/>
        <v>8.9004629629629677E-4</v>
      </c>
      <c r="J31" s="40">
        <f t="shared" si="0"/>
        <v>38.765060240963855</v>
      </c>
      <c r="K31" s="48"/>
      <c r="L31" s="73"/>
    </row>
    <row r="32" spans="1:12" ht="20.25" customHeight="1" x14ac:dyDescent="0.25">
      <c r="A32" s="78">
        <v>10</v>
      </c>
      <c r="B32" s="79">
        <v>75</v>
      </c>
      <c r="C32" s="80">
        <v>10128681695</v>
      </c>
      <c r="D32" s="41" t="s">
        <v>72</v>
      </c>
      <c r="E32" s="62">
        <v>39139</v>
      </c>
      <c r="F32" s="42" t="s">
        <v>29</v>
      </c>
      <c r="G32" s="43" t="s">
        <v>129</v>
      </c>
      <c r="H32" s="87">
        <v>1.5432870370370369E-2</v>
      </c>
      <c r="I32" s="89">
        <f t="shared" si="1"/>
        <v>9.490740740740744E-4</v>
      </c>
      <c r="J32" s="40">
        <f t="shared" si="0"/>
        <v>38.619654913728432</v>
      </c>
      <c r="K32" s="48"/>
      <c r="L32" s="73"/>
    </row>
    <row r="33" spans="1:12" ht="20.25" customHeight="1" x14ac:dyDescent="0.25">
      <c r="A33" s="78">
        <v>11</v>
      </c>
      <c r="B33" s="79">
        <v>79</v>
      </c>
      <c r="C33" s="80">
        <v>10123783704</v>
      </c>
      <c r="D33" s="41" t="s">
        <v>73</v>
      </c>
      <c r="E33" s="62">
        <v>39323</v>
      </c>
      <c r="F33" s="42" t="s">
        <v>29</v>
      </c>
      <c r="G33" s="43" t="s">
        <v>125</v>
      </c>
      <c r="H33" s="87">
        <v>1.5523148148148147E-2</v>
      </c>
      <c r="I33" s="89">
        <f t="shared" si="1"/>
        <v>1.0393518518518521E-3</v>
      </c>
      <c r="J33" s="40">
        <f t="shared" si="0"/>
        <v>38.38926174496644</v>
      </c>
      <c r="K33" s="48"/>
      <c r="L33" s="73"/>
    </row>
    <row r="34" spans="1:12" ht="20.25" customHeight="1" x14ac:dyDescent="0.25">
      <c r="A34" s="78">
        <v>12</v>
      </c>
      <c r="B34" s="79">
        <v>67</v>
      </c>
      <c r="C34" s="80">
        <v>10132637275</v>
      </c>
      <c r="D34" s="41" t="s">
        <v>74</v>
      </c>
      <c r="E34" s="62">
        <v>40070</v>
      </c>
      <c r="F34" s="42" t="s">
        <v>32</v>
      </c>
      <c r="G34" s="43" t="s">
        <v>124</v>
      </c>
      <c r="H34" s="87">
        <v>1.5546296296296296E-2</v>
      </c>
      <c r="I34" s="89">
        <f t="shared" si="1"/>
        <v>1.0625000000000009E-3</v>
      </c>
      <c r="J34" s="40">
        <f t="shared" si="0"/>
        <v>38.332092330603125</v>
      </c>
      <c r="K34" s="48"/>
      <c r="L34" s="73"/>
    </row>
    <row r="35" spans="1:12" ht="20.25" customHeight="1" x14ac:dyDescent="0.25">
      <c r="A35" s="78">
        <v>13</v>
      </c>
      <c r="B35" s="79">
        <v>90</v>
      </c>
      <c r="C35" s="80">
        <v>10109564413</v>
      </c>
      <c r="D35" s="41" t="s">
        <v>75</v>
      </c>
      <c r="E35" s="62">
        <v>39437</v>
      </c>
      <c r="F35" s="42" t="s">
        <v>29</v>
      </c>
      <c r="G35" s="43" t="s">
        <v>130</v>
      </c>
      <c r="H35" s="87">
        <v>1.5593749999999998E-2</v>
      </c>
      <c r="I35" s="89">
        <f t="shared" si="1"/>
        <v>1.1099537037037033E-3</v>
      </c>
      <c r="J35" s="40">
        <f t="shared" si="0"/>
        <v>38.218262806236083</v>
      </c>
      <c r="K35" s="48"/>
      <c r="L35" s="73"/>
    </row>
    <row r="36" spans="1:12" ht="20.25" customHeight="1" x14ac:dyDescent="0.25">
      <c r="A36" s="78">
        <v>14</v>
      </c>
      <c r="B36" s="79">
        <v>40</v>
      </c>
      <c r="C36" s="80">
        <v>10140572683</v>
      </c>
      <c r="D36" s="41" t="s">
        <v>76</v>
      </c>
      <c r="E36" s="62">
        <v>39626</v>
      </c>
      <c r="F36" s="42" t="s">
        <v>32</v>
      </c>
      <c r="G36" s="43" t="s">
        <v>52</v>
      </c>
      <c r="H36" s="87">
        <v>1.5600694444444445E-2</v>
      </c>
      <c r="I36" s="89">
        <f t="shared" si="1"/>
        <v>1.1168981481481498E-3</v>
      </c>
      <c r="J36" s="40">
        <f t="shared" si="0"/>
        <v>38.189910979228486</v>
      </c>
      <c r="K36" s="48"/>
      <c r="L36" s="73"/>
    </row>
    <row r="37" spans="1:12" ht="20.25" customHeight="1" x14ac:dyDescent="0.25">
      <c r="A37" s="78">
        <v>15</v>
      </c>
      <c r="B37" s="79">
        <v>38</v>
      </c>
      <c r="C37" s="80">
        <v>10117276418</v>
      </c>
      <c r="D37" s="41" t="s">
        <v>77</v>
      </c>
      <c r="E37" s="62">
        <v>39475</v>
      </c>
      <c r="F37" s="42" t="s">
        <v>29</v>
      </c>
      <c r="G37" s="43" t="s">
        <v>131</v>
      </c>
      <c r="H37" s="87">
        <v>1.5633101851851853E-2</v>
      </c>
      <c r="I37" s="89">
        <f t="shared" si="1"/>
        <v>1.1493055555555579E-3</v>
      </c>
      <c r="J37" s="40">
        <f t="shared" si="0"/>
        <v>38.105107327905259</v>
      </c>
      <c r="K37" s="48"/>
      <c r="L37" s="73"/>
    </row>
    <row r="38" spans="1:12" ht="20.25" customHeight="1" x14ac:dyDescent="0.25">
      <c r="A38" s="78">
        <v>16</v>
      </c>
      <c r="B38" s="79">
        <v>76</v>
      </c>
      <c r="C38" s="80">
        <v>10104652068</v>
      </c>
      <c r="D38" s="41" t="s">
        <v>78</v>
      </c>
      <c r="E38" s="62">
        <v>39101</v>
      </c>
      <c r="F38" s="42" t="s">
        <v>29</v>
      </c>
      <c r="G38" s="43" t="s">
        <v>125</v>
      </c>
      <c r="H38" s="87">
        <v>1.5662037037037037E-2</v>
      </c>
      <c r="I38" s="89">
        <f t="shared" si="1"/>
        <v>1.1782407407407419E-3</v>
      </c>
      <c r="J38" s="40">
        <f t="shared" si="0"/>
        <v>38.048780487804876</v>
      </c>
      <c r="K38" s="48"/>
      <c r="L38" s="73"/>
    </row>
    <row r="39" spans="1:12" ht="20.25" customHeight="1" x14ac:dyDescent="0.25">
      <c r="A39" s="78">
        <v>17</v>
      </c>
      <c r="B39" s="79">
        <v>43</v>
      </c>
      <c r="C39" s="80">
        <v>10129111832</v>
      </c>
      <c r="D39" s="41" t="s">
        <v>79</v>
      </c>
      <c r="E39" s="62">
        <v>39838</v>
      </c>
      <c r="F39" s="42" t="s">
        <v>32</v>
      </c>
      <c r="G39" s="43" t="s">
        <v>52</v>
      </c>
      <c r="H39" s="87">
        <v>1.5724537037037037E-2</v>
      </c>
      <c r="I39" s="89">
        <f t="shared" si="1"/>
        <v>1.2407407407407419E-3</v>
      </c>
      <c r="J39" s="40">
        <f t="shared" si="0"/>
        <v>37.880794701986758</v>
      </c>
      <c r="K39" s="48"/>
      <c r="L39" s="73"/>
    </row>
    <row r="40" spans="1:12" ht="20.25" customHeight="1" x14ac:dyDescent="0.25">
      <c r="A40" s="78">
        <v>18</v>
      </c>
      <c r="B40" s="79">
        <v>77</v>
      </c>
      <c r="C40" s="80">
        <v>10111188252</v>
      </c>
      <c r="D40" s="41" t="s">
        <v>80</v>
      </c>
      <c r="E40" s="62">
        <v>39157</v>
      </c>
      <c r="F40" s="42" t="s">
        <v>29</v>
      </c>
      <c r="G40" s="43" t="s">
        <v>125</v>
      </c>
      <c r="H40" s="87">
        <v>1.5760416666666669E-2</v>
      </c>
      <c r="I40" s="89">
        <f t="shared" si="1"/>
        <v>1.2766203703703741E-3</v>
      </c>
      <c r="J40" s="40">
        <f t="shared" si="0"/>
        <v>37.797356828193834</v>
      </c>
      <c r="K40" s="48"/>
      <c r="L40" s="73"/>
    </row>
    <row r="41" spans="1:12" ht="20.25" customHeight="1" x14ac:dyDescent="0.25">
      <c r="A41" s="78">
        <v>19</v>
      </c>
      <c r="B41" s="79">
        <v>52</v>
      </c>
      <c r="C41" s="80">
        <v>10120491663</v>
      </c>
      <c r="D41" s="41" t="s">
        <v>81</v>
      </c>
      <c r="E41" s="62">
        <v>39267</v>
      </c>
      <c r="F41" s="42" t="s">
        <v>29</v>
      </c>
      <c r="G41" s="43" t="s">
        <v>132</v>
      </c>
      <c r="H41" s="87">
        <v>1.5827546296296298E-2</v>
      </c>
      <c r="I41" s="89">
        <f t="shared" si="1"/>
        <v>1.3437500000000029E-3</v>
      </c>
      <c r="J41" s="40">
        <f t="shared" si="0"/>
        <v>37.631578947368418</v>
      </c>
      <c r="K41" s="48"/>
      <c r="L41" s="73"/>
    </row>
    <row r="42" spans="1:12" ht="20.25" customHeight="1" x14ac:dyDescent="0.25">
      <c r="A42" s="78">
        <v>20</v>
      </c>
      <c r="B42" s="79">
        <v>44</v>
      </c>
      <c r="C42" s="80">
        <v>10129112943</v>
      </c>
      <c r="D42" s="41" t="s">
        <v>82</v>
      </c>
      <c r="E42" s="62">
        <v>39637</v>
      </c>
      <c r="F42" s="42" t="s">
        <v>32</v>
      </c>
      <c r="G42" s="43" t="s">
        <v>52</v>
      </c>
      <c r="H42" s="87">
        <v>1.5863425925925927E-2</v>
      </c>
      <c r="I42" s="89">
        <f t="shared" si="1"/>
        <v>1.3796296296296317E-3</v>
      </c>
      <c r="J42" s="40">
        <f t="shared" si="0"/>
        <v>37.549234135667398</v>
      </c>
      <c r="K42" s="48"/>
      <c r="L42" s="73"/>
    </row>
    <row r="43" spans="1:12" ht="20.25" customHeight="1" x14ac:dyDescent="0.25">
      <c r="A43" s="78">
        <v>21</v>
      </c>
      <c r="B43" s="79">
        <v>91</v>
      </c>
      <c r="C43" s="80">
        <v>10128099695</v>
      </c>
      <c r="D43" s="41" t="s">
        <v>83</v>
      </c>
      <c r="E43" s="62">
        <v>39134</v>
      </c>
      <c r="F43" s="42" t="s">
        <v>29</v>
      </c>
      <c r="G43" s="43" t="s">
        <v>126</v>
      </c>
      <c r="H43" s="87">
        <v>1.5873842592592592E-2</v>
      </c>
      <c r="I43" s="89">
        <f t="shared" si="1"/>
        <v>1.3900462962962972E-3</v>
      </c>
      <c r="J43" s="40">
        <f t="shared" si="0"/>
        <v>37.549234135667398</v>
      </c>
      <c r="K43" s="48"/>
      <c r="L43" s="73"/>
    </row>
    <row r="44" spans="1:12" ht="20.25" customHeight="1" x14ac:dyDescent="0.25">
      <c r="A44" s="78">
        <v>22</v>
      </c>
      <c r="B44" s="79">
        <v>46</v>
      </c>
      <c r="C44" s="80">
        <v>10117450816</v>
      </c>
      <c r="D44" s="41" t="s">
        <v>84</v>
      </c>
      <c r="E44" s="62">
        <v>39264</v>
      </c>
      <c r="F44" s="42" t="s">
        <v>29</v>
      </c>
      <c r="G44" s="43" t="s">
        <v>128</v>
      </c>
      <c r="H44" s="87">
        <v>1.5950231481481482E-2</v>
      </c>
      <c r="I44" s="89">
        <f t="shared" si="1"/>
        <v>1.4664351851851869E-3</v>
      </c>
      <c r="J44" s="40">
        <f t="shared" si="0"/>
        <v>37.358490566037737</v>
      </c>
      <c r="K44" s="48"/>
      <c r="L44" s="73"/>
    </row>
    <row r="45" spans="1:12" ht="20.25" customHeight="1" x14ac:dyDescent="0.25">
      <c r="A45" s="78">
        <v>23</v>
      </c>
      <c r="B45" s="79">
        <v>51</v>
      </c>
      <c r="C45" s="80">
        <v>10113021451</v>
      </c>
      <c r="D45" s="41" t="s">
        <v>85</v>
      </c>
      <c r="E45" s="62">
        <v>39339</v>
      </c>
      <c r="F45" s="42" t="s">
        <v>29</v>
      </c>
      <c r="G45" s="43" t="s">
        <v>133</v>
      </c>
      <c r="H45" s="87">
        <v>1.6004629629629629E-2</v>
      </c>
      <c r="I45" s="89">
        <f t="shared" si="1"/>
        <v>1.5208333333333341E-3</v>
      </c>
      <c r="J45" s="40">
        <f t="shared" si="0"/>
        <v>37.223427331887201</v>
      </c>
      <c r="K45" s="48"/>
      <c r="L45" s="73"/>
    </row>
    <row r="46" spans="1:12" ht="20.25" customHeight="1" x14ac:dyDescent="0.25">
      <c r="A46" s="78">
        <v>24</v>
      </c>
      <c r="B46" s="79">
        <v>78</v>
      </c>
      <c r="C46" s="80">
        <v>10105526785</v>
      </c>
      <c r="D46" s="41" t="s">
        <v>86</v>
      </c>
      <c r="E46" s="62">
        <v>39379</v>
      </c>
      <c r="F46" s="42" t="s">
        <v>29</v>
      </c>
      <c r="G46" s="43" t="s">
        <v>125</v>
      </c>
      <c r="H46" s="87">
        <v>1.6142361111111111E-2</v>
      </c>
      <c r="I46" s="89">
        <f t="shared" si="1"/>
        <v>1.6585648148148158E-3</v>
      </c>
      <c r="J46" s="40">
        <f t="shared" si="0"/>
        <v>36.903225806451616</v>
      </c>
      <c r="K46" s="48"/>
      <c r="L46" s="73"/>
    </row>
    <row r="47" spans="1:12" ht="20.25" customHeight="1" x14ac:dyDescent="0.25">
      <c r="A47" s="78">
        <v>25</v>
      </c>
      <c r="B47" s="79">
        <v>82</v>
      </c>
      <c r="C47" s="80">
        <v>10113497256</v>
      </c>
      <c r="D47" s="41" t="s">
        <v>87</v>
      </c>
      <c r="E47" s="62">
        <v>39737</v>
      </c>
      <c r="F47" s="42" t="s">
        <v>32</v>
      </c>
      <c r="G47" s="43" t="s">
        <v>125</v>
      </c>
      <c r="H47" s="87">
        <v>1.6196759259259261E-2</v>
      </c>
      <c r="I47" s="89">
        <f t="shared" si="1"/>
        <v>1.7129629629629665E-3</v>
      </c>
      <c r="J47" s="40">
        <f t="shared" si="0"/>
        <v>36.797712651894209</v>
      </c>
      <c r="K47" s="48"/>
      <c r="L47" s="73"/>
    </row>
    <row r="48" spans="1:12" ht="20.25" customHeight="1" x14ac:dyDescent="0.25">
      <c r="A48" s="78">
        <v>26</v>
      </c>
      <c r="B48" s="79">
        <v>87</v>
      </c>
      <c r="C48" s="80">
        <v>10114465337</v>
      </c>
      <c r="D48" s="41" t="s">
        <v>88</v>
      </c>
      <c r="E48" s="62">
        <v>39338</v>
      </c>
      <c r="F48" s="42" t="s">
        <v>29</v>
      </c>
      <c r="G48" s="43" t="s">
        <v>130</v>
      </c>
      <c r="H48" s="87">
        <v>1.6210648148148148E-2</v>
      </c>
      <c r="I48" s="89">
        <f t="shared" si="1"/>
        <v>1.7268518518518527E-3</v>
      </c>
      <c r="J48" s="40">
        <f t="shared" si="0"/>
        <v>36.745182012847962</v>
      </c>
      <c r="K48" s="48"/>
      <c r="L48" s="73"/>
    </row>
    <row r="49" spans="1:12" ht="20.25" customHeight="1" x14ac:dyDescent="0.25">
      <c r="A49" s="78">
        <v>27</v>
      </c>
      <c r="B49" s="79">
        <v>92</v>
      </c>
      <c r="C49" s="80">
        <v>10125322061</v>
      </c>
      <c r="D49" s="41" t="s">
        <v>89</v>
      </c>
      <c r="E49" s="62">
        <v>39225</v>
      </c>
      <c r="F49" s="42" t="s">
        <v>42</v>
      </c>
      <c r="G49" s="43" t="s">
        <v>126</v>
      </c>
      <c r="H49" s="87">
        <v>1.6247685185185188E-2</v>
      </c>
      <c r="I49" s="89">
        <f t="shared" si="1"/>
        <v>1.763888888888893E-3</v>
      </c>
      <c r="J49" s="40">
        <f t="shared" si="0"/>
        <v>36.666666666666664</v>
      </c>
      <c r="K49" s="48"/>
      <c r="L49" s="73"/>
    </row>
    <row r="50" spans="1:12" ht="20.25" customHeight="1" x14ac:dyDescent="0.25">
      <c r="A50" s="78">
        <v>28</v>
      </c>
      <c r="B50" s="79">
        <v>73</v>
      </c>
      <c r="C50" s="80">
        <v>10131547138</v>
      </c>
      <c r="D50" s="41" t="s">
        <v>90</v>
      </c>
      <c r="E50" s="62">
        <v>39814</v>
      </c>
      <c r="F50" s="42" t="s">
        <v>29</v>
      </c>
      <c r="G50" s="43" t="s">
        <v>134</v>
      </c>
      <c r="H50" s="87">
        <v>1.6253472222222221E-2</v>
      </c>
      <c r="I50" s="89">
        <f t="shared" si="1"/>
        <v>1.7696759259259263E-3</v>
      </c>
      <c r="J50" s="40">
        <f t="shared" si="0"/>
        <v>36.666666666666664</v>
      </c>
      <c r="K50" s="48"/>
      <c r="L50" s="73"/>
    </row>
    <row r="51" spans="1:12" ht="20.25" customHeight="1" x14ac:dyDescent="0.25">
      <c r="A51" s="78">
        <v>29</v>
      </c>
      <c r="B51" s="79">
        <v>84</v>
      </c>
      <c r="C51" s="80">
        <v>10116260544</v>
      </c>
      <c r="D51" s="41" t="s">
        <v>91</v>
      </c>
      <c r="E51" s="62">
        <v>39526</v>
      </c>
      <c r="F51" s="42" t="s">
        <v>29</v>
      </c>
      <c r="G51" s="43" t="s">
        <v>135</v>
      </c>
      <c r="H51" s="87">
        <v>1.6255787037037037E-2</v>
      </c>
      <c r="I51" s="89">
        <f t="shared" si="1"/>
        <v>1.7719907407407424E-3</v>
      </c>
      <c r="J51" s="40">
        <f t="shared" si="0"/>
        <v>36.640569395017792</v>
      </c>
      <c r="K51" s="48"/>
      <c r="L51" s="73"/>
    </row>
    <row r="52" spans="1:12" ht="20.25" customHeight="1" x14ac:dyDescent="0.25">
      <c r="A52" s="78">
        <v>30</v>
      </c>
      <c r="B52" s="79">
        <v>81</v>
      </c>
      <c r="C52" s="80">
        <v>10132450192</v>
      </c>
      <c r="D52" s="41" t="s">
        <v>92</v>
      </c>
      <c r="E52" s="62">
        <v>39453</v>
      </c>
      <c r="F52" s="42" t="s">
        <v>32</v>
      </c>
      <c r="G52" s="43" t="s">
        <v>125</v>
      </c>
      <c r="H52" s="87">
        <v>1.6280092592592593E-2</v>
      </c>
      <c r="I52" s="89">
        <f t="shared" si="1"/>
        <v>1.7962962962962976E-3</v>
      </c>
      <c r="J52" s="40">
        <f t="shared" si="0"/>
        <v>36.588486140724946</v>
      </c>
      <c r="K52" s="48"/>
      <c r="L52" s="73"/>
    </row>
    <row r="53" spans="1:12" ht="20.25" customHeight="1" x14ac:dyDescent="0.25">
      <c r="A53" s="78">
        <v>31</v>
      </c>
      <c r="B53" s="79">
        <v>80</v>
      </c>
      <c r="C53" s="80">
        <v>10117352200</v>
      </c>
      <c r="D53" s="41" t="s">
        <v>93</v>
      </c>
      <c r="E53" s="62">
        <v>39275</v>
      </c>
      <c r="F53" s="42" t="s">
        <v>29</v>
      </c>
      <c r="G53" s="43" t="s">
        <v>125</v>
      </c>
      <c r="H53" s="87">
        <v>1.6329861111111111E-2</v>
      </c>
      <c r="I53" s="89">
        <f t="shared" si="1"/>
        <v>1.846064814814816E-3</v>
      </c>
      <c r="J53" s="40">
        <f t="shared" si="0"/>
        <v>36.484762579730685</v>
      </c>
      <c r="K53" s="48"/>
      <c r="L53" s="73"/>
    </row>
    <row r="54" spans="1:12" ht="20.25" customHeight="1" x14ac:dyDescent="0.25">
      <c r="A54" s="78">
        <v>32</v>
      </c>
      <c r="B54" s="79">
        <v>42</v>
      </c>
      <c r="C54" s="80">
        <v>10144140768</v>
      </c>
      <c r="D54" s="41" t="s">
        <v>94</v>
      </c>
      <c r="E54" s="62">
        <v>39689</v>
      </c>
      <c r="F54" s="42" t="s">
        <v>32</v>
      </c>
      <c r="G54" s="43" t="s">
        <v>52</v>
      </c>
      <c r="H54" s="87">
        <v>1.6436342592592593E-2</v>
      </c>
      <c r="I54" s="89">
        <f t="shared" si="1"/>
        <v>1.9525462962962977E-3</v>
      </c>
      <c r="J54" s="40">
        <f t="shared" si="0"/>
        <v>36.25352112676056</v>
      </c>
      <c r="K54" s="48"/>
      <c r="L54" s="73"/>
    </row>
    <row r="55" spans="1:12" ht="20.25" customHeight="1" x14ac:dyDescent="0.25">
      <c r="A55" s="78">
        <v>33</v>
      </c>
      <c r="B55" s="79">
        <v>57</v>
      </c>
      <c r="C55" s="80">
        <v>10141774675</v>
      </c>
      <c r="D55" s="41" t="s">
        <v>95</v>
      </c>
      <c r="E55" s="62">
        <v>39940</v>
      </c>
      <c r="F55" s="42" t="s">
        <v>32</v>
      </c>
      <c r="G55" s="43" t="s">
        <v>136</v>
      </c>
      <c r="H55" s="87">
        <v>1.6467592592592593E-2</v>
      </c>
      <c r="I55" s="89">
        <f t="shared" si="1"/>
        <v>1.9837962962962977E-3</v>
      </c>
      <c r="J55" s="40">
        <f t="shared" si="0"/>
        <v>36.177090653548838</v>
      </c>
      <c r="K55" s="48"/>
      <c r="L55" s="73"/>
    </row>
    <row r="56" spans="1:12" ht="20.25" customHeight="1" x14ac:dyDescent="0.25">
      <c r="A56" s="78">
        <v>34</v>
      </c>
      <c r="B56" s="79">
        <v>72</v>
      </c>
      <c r="C56" s="80">
        <v>10104617817</v>
      </c>
      <c r="D56" s="41" t="s">
        <v>96</v>
      </c>
      <c r="E56" s="62">
        <v>39203</v>
      </c>
      <c r="F56" s="42" t="s">
        <v>29</v>
      </c>
      <c r="G56" s="43" t="s">
        <v>134</v>
      </c>
      <c r="H56" s="87">
        <v>1.6495370370370372E-2</v>
      </c>
      <c r="I56" s="89">
        <f t="shared" si="1"/>
        <v>2.0115740740740771E-3</v>
      </c>
      <c r="J56" s="40">
        <f t="shared" si="0"/>
        <v>36.126315789473686</v>
      </c>
      <c r="K56" s="48"/>
      <c r="L56" s="73"/>
    </row>
    <row r="57" spans="1:12" ht="20.25" customHeight="1" x14ac:dyDescent="0.25">
      <c r="A57" s="78">
        <v>35</v>
      </c>
      <c r="B57" s="79">
        <v>47</v>
      </c>
      <c r="C57" s="80">
        <v>10117452331</v>
      </c>
      <c r="D57" s="41" t="s">
        <v>97</v>
      </c>
      <c r="E57" s="62">
        <v>39085</v>
      </c>
      <c r="F57" s="42" t="s">
        <v>29</v>
      </c>
      <c r="G57" s="43" t="s">
        <v>128</v>
      </c>
      <c r="H57" s="87">
        <v>1.6537037037037038E-2</v>
      </c>
      <c r="I57" s="89">
        <f t="shared" si="1"/>
        <v>2.0532407407407426E-3</v>
      </c>
      <c r="J57" s="40">
        <f t="shared" si="0"/>
        <v>36.025192442267318</v>
      </c>
      <c r="K57" s="48"/>
      <c r="L57" s="73"/>
    </row>
    <row r="58" spans="1:12" ht="20.25" customHeight="1" x14ac:dyDescent="0.25">
      <c r="A58" s="78">
        <v>36</v>
      </c>
      <c r="B58" s="79">
        <v>41</v>
      </c>
      <c r="C58" s="80">
        <v>10140709800</v>
      </c>
      <c r="D58" s="41" t="s">
        <v>98</v>
      </c>
      <c r="E58" s="62">
        <v>39763</v>
      </c>
      <c r="F58" s="42" t="s">
        <v>32</v>
      </c>
      <c r="G58" s="43" t="s">
        <v>52</v>
      </c>
      <c r="H58" s="87">
        <v>1.655324074074074E-2</v>
      </c>
      <c r="I58" s="89">
        <f t="shared" si="1"/>
        <v>2.0694444444444449E-3</v>
      </c>
      <c r="J58" s="40">
        <f t="shared" si="0"/>
        <v>36</v>
      </c>
      <c r="K58" s="48"/>
      <c r="L58" s="73"/>
    </row>
    <row r="59" spans="1:12" ht="20.25" customHeight="1" x14ac:dyDescent="0.25">
      <c r="A59" s="78">
        <v>37</v>
      </c>
      <c r="B59" s="79">
        <v>61</v>
      </c>
      <c r="C59" s="80">
        <v>10120652624</v>
      </c>
      <c r="D59" s="41" t="s">
        <v>99</v>
      </c>
      <c r="E59" s="62">
        <v>39674</v>
      </c>
      <c r="F59" s="42" t="s">
        <v>29</v>
      </c>
      <c r="G59" s="43" t="s">
        <v>136</v>
      </c>
      <c r="H59" s="87">
        <v>1.6560185185185185E-2</v>
      </c>
      <c r="I59" s="89">
        <f t="shared" si="1"/>
        <v>2.0763888888888898E-3</v>
      </c>
      <c r="J59" s="40">
        <f t="shared" si="0"/>
        <v>35.974842767295598</v>
      </c>
      <c r="K59" s="48"/>
      <c r="L59" s="73"/>
    </row>
    <row r="60" spans="1:12" ht="20.25" customHeight="1" x14ac:dyDescent="0.25">
      <c r="A60" s="78">
        <v>38</v>
      </c>
      <c r="B60" s="79">
        <v>95</v>
      </c>
      <c r="C60" s="80">
        <v>10125480796</v>
      </c>
      <c r="D60" s="41" t="s">
        <v>100</v>
      </c>
      <c r="E60" s="62">
        <v>39309</v>
      </c>
      <c r="F60" s="42" t="s">
        <v>32</v>
      </c>
      <c r="G60" s="43" t="s">
        <v>127</v>
      </c>
      <c r="H60" s="87">
        <v>1.6562500000000001E-2</v>
      </c>
      <c r="I60" s="89">
        <f t="shared" si="1"/>
        <v>2.0787037037037059E-3</v>
      </c>
      <c r="J60" s="40">
        <f t="shared" si="0"/>
        <v>35.974842767295598</v>
      </c>
      <c r="K60" s="48"/>
      <c r="L60" s="73"/>
    </row>
    <row r="61" spans="1:12" ht="20.25" customHeight="1" x14ac:dyDescent="0.25">
      <c r="A61" s="78">
        <v>39</v>
      </c>
      <c r="B61" s="79">
        <v>60</v>
      </c>
      <c r="C61" s="80">
        <v>10114420372</v>
      </c>
      <c r="D61" s="41" t="s">
        <v>101</v>
      </c>
      <c r="E61" s="62">
        <v>39339</v>
      </c>
      <c r="F61" s="42" t="s">
        <v>29</v>
      </c>
      <c r="G61" s="43" t="s">
        <v>136</v>
      </c>
      <c r="H61" s="87">
        <v>1.6572916666666666E-2</v>
      </c>
      <c r="I61" s="89">
        <f t="shared" si="1"/>
        <v>2.0891203703703714E-3</v>
      </c>
      <c r="J61" s="40">
        <f t="shared" si="0"/>
        <v>35.949720670391059</v>
      </c>
      <c r="K61" s="48"/>
      <c r="L61" s="73"/>
    </row>
    <row r="62" spans="1:12" ht="20.25" customHeight="1" x14ac:dyDescent="0.25">
      <c r="A62" s="78">
        <v>40</v>
      </c>
      <c r="B62" s="79">
        <v>71</v>
      </c>
      <c r="C62" s="80">
        <v>10131638983</v>
      </c>
      <c r="D62" s="41" t="s">
        <v>102</v>
      </c>
      <c r="E62" s="62">
        <v>39489</v>
      </c>
      <c r="F62" s="42" t="s">
        <v>32</v>
      </c>
      <c r="G62" s="43" t="s">
        <v>134</v>
      </c>
      <c r="H62" s="87">
        <v>1.6579861111111111E-2</v>
      </c>
      <c r="I62" s="89">
        <f t="shared" si="1"/>
        <v>2.0960648148148162E-3</v>
      </c>
      <c r="J62" s="40">
        <f t="shared" si="0"/>
        <v>35.949720670391059</v>
      </c>
      <c r="K62" s="48"/>
      <c r="L62" s="73"/>
    </row>
    <row r="63" spans="1:12" ht="20.25" customHeight="1" x14ac:dyDescent="0.25">
      <c r="A63" s="78">
        <v>41</v>
      </c>
      <c r="B63" s="79">
        <v>59</v>
      </c>
      <c r="C63" s="80">
        <v>10126304993</v>
      </c>
      <c r="D63" s="41" t="s">
        <v>103</v>
      </c>
      <c r="E63" s="62">
        <v>39305</v>
      </c>
      <c r="F63" s="42" t="s">
        <v>29</v>
      </c>
      <c r="G63" s="43" t="s">
        <v>136</v>
      </c>
      <c r="H63" s="87">
        <v>1.6593750000000001E-2</v>
      </c>
      <c r="I63" s="89">
        <f t="shared" si="1"/>
        <v>2.1099537037037059E-3</v>
      </c>
      <c r="J63" s="40">
        <f t="shared" si="0"/>
        <v>35.89958158995816</v>
      </c>
      <c r="K63" s="48"/>
      <c r="L63" s="73"/>
    </row>
    <row r="64" spans="1:12" ht="20.25" customHeight="1" x14ac:dyDescent="0.25">
      <c r="A64" s="78">
        <v>42</v>
      </c>
      <c r="B64" s="79">
        <v>68</v>
      </c>
      <c r="C64" s="80">
        <v>10132607973</v>
      </c>
      <c r="D64" s="41" t="s">
        <v>104</v>
      </c>
      <c r="E64" s="62">
        <v>40063</v>
      </c>
      <c r="F64" s="42" t="s">
        <v>32</v>
      </c>
      <c r="G64" s="43" t="s">
        <v>124</v>
      </c>
      <c r="H64" s="87">
        <v>1.661574074074074E-2</v>
      </c>
      <c r="I64" s="89">
        <f t="shared" si="1"/>
        <v>2.131944444444445E-3</v>
      </c>
      <c r="J64" s="40">
        <f t="shared" si="0"/>
        <v>35.84958217270195</v>
      </c>
      <c r="K64" s="48"/>
      <c r="L64" s="73"/>
    </row>
    <row r="65" spans="1:12" ht="20.25" customHeight="1" x14ac:dyDescent="0.25">
      <c r="A65" s="78">
        <v>43</v>
      </c>
      <c r="B65" s="79">
        <v>62</v>
      </c>
      <c r="C65" s="80">
        <v>10144281420</v>
      </c>
      <c r="D65" s="41" t="s">
        <v>105</v>
      </c>
      <c r="E65" s="62">
        <v>39210</v>
      </c>
      <c r="F65" s="42" t="s">
        <v>32</v>
      </c>
      <c r="G65" s="43" t="s">
        <v>125</v>
      </c>
      <c r="H65" s="87">
        <v>1.6633101851851854E-2</v>
      </c>
      <c r="I65" s="89">
        <f t="shared" si="1"/>
        <v>2.1493055555555588E-3</v>
      </c>
      <c r="J65" s="40">
        <f t="shared" si="0"/>
        <v>35.824634655532357</v>
      </c>
      <c r="K65" s="48"/>
      <c r="L65" s="73"/>
    </row>
    <row r="66" spans="1:12" ht="20.25" customHeight="1" x14ac:dyDescent="0.25">
      <c r="A66" s="78">
        <v>44</v>
      </c>
      <c r="B66" s="79">
        <v>93</v>
      </c>
      <c r="C66" s="80">
        <v>10126006923</v>
      </c>
      <c r="D66" s="41" t="s">
        <v>106</v>
      </c>
      <c r="E66" s="62">
        <v>39312</v>
      </c>
      <c r="F66" s="42" t="s">
        <v>42</v>
      </c>
      <c r="G66" s="43" t="s">
        <v>126</v>
      </c>
      <c r="H66" s="87">
        <v>1.6636574074074074E-2</v>
      </c>
      <c r="I66" s="89">
        <f t="shared" si="1"/>
        <v>2.1527777777777795E-3</v>
      </c>
      <c r="J66" s="40">
        <f t="shared" si="0"/>
        <v>35.824634655532357</v>
      </c>
      <c r="K66" s="48"/>
      <c r="L66" s="73"/>
    </row>
    <row r="67" spans="1:12" ht="20.25" customHeight="1" x14ac:dyDescent="0.25">
      <c r="A67" s="78">
        <v>45</v>
      </c>
      <c r="B67" s="79">
        <v>49</v>
      </c>
      <c r="C67" s="80">
        <v>10116255086</v>
      </c>
      <c r="D67" s="41" t="s">
        <v>107</v>
      </c>
      <c r="E67" s="62">
        <v>39419</v>
      </c>
      <c r="F67" s="42" t="s">
        <v>29</v>
      </c>
      <c r="G67" s="43" t="s">
        <v>133</v>
      </c>
      <c r="H67" s="87">
        <v>1.6682870370370372E-2</v>
      </c>
      <c r="I67" s="89">
        <f t="shared" si="1"/>
        <v>2.1990740740740772E-3</v>
      </c>
      <c r="J67" s="40">
        <f t="shared" si="0"/>
        <v>35.725190839694655</v>
      </c>
      <c r="K67" s="48"/>
      <c r="L67" s="73"/>
    </row>
    <row r="68" spans="1:12" ht="20.25" customHeight="1" x14ac:dyDescent="0.25">
      <c r="A68" s="78">
        <v>46</v>
      </c>
      <c r="B68" s="79">
        <v>83</v>
      </c>
      <c r="C68" s="80">
        <v>10137550125</v>
      </c>
      <c r="D68" s="41" t="s">
        <v>108</v>
      </c>
      <c r="E68" s="62">
        <v>39501</v>
      </c>
      <c r="F68" s="42" t="s">
        <v>32</v>
      </c>
      <c r="G68" s="43" t="s">
        <v>125</v>
      </c>
      <c r="H68" s="87">
        <v>1.6714120370370369E-2</v>
      </c>
      <c r="I68" s="89">
        <f t="shared" si="1"/>
        <v>2.2303240740740738E-3</v>
      </c>
      <c r="J68" s="40">
        <f t="shared" si="0"/>
        <v>35.65096952908587</v>
      </c>
      <c r="K68" s="48"/>
      <c r="L68" s="73"/>
    </row>
    <row r="69" spans="1:12" ht="20.25" customHeight="1" x14ac:dyDescent="0.25">
      <c r="A69" s="78">
        <v>47</v>
      </c>
      <c r="B69" s="79">
        <v>99</v>
      </c>
      <c r="C69" s="80">
        <v>10136239514</v>
      </c>
      <c r="D69" s="41" t="s">
        <v>109</v>
      </c>
      <c r="E69" s="62">
        <v>39727</v>
      </c>
      <c r="F69" s="42" t="s">
        <v>42</v>
      </c>
      <c r="G69" s="43" t="s">
        <v>127</v>
      </c>
      <c r="H69" s="87">
        <v>1.6728009259259258E-2</v>
      </c>
      <c r="I69" s="89">
        <f t="shared" si="1"/>
        <v>2.2442129629629635E-3</v>
      </c>
      <c r="J69" s="40">
        <f t="shared" si="0"/>
        <v>35.626297577854672</v>
      </c>
      <c r="K69" s="48"/>
      <c r="L69" s="73"/>
    </row>
    <row r="70" spans="1:12" ht="20.25" customHeight="1" x14ac:dyDescent="0.25">
      <c r="A70" s="78">
        <v>48</v>
      </c>
      <c r="B70" s="79">
        <v>88</v>
      </c>
      <c r="C70" s="80">
        <v>10120034046</v>
      </c>
      <c r="D70" s="41" t="s">
        <v>110</v>
      </c>
      <c r="E70" s="62">
        <v>39194</v>
      </c>
      <c r="F70" s="42" t="s">
        <v>29</v>
      </c>
      <c r="G70" s="43" t="s">
        <v>130</v>
      </c>
      <c r="H70" s="87">
        <v>1.6822916666666667E-2</v>
      </c>
      <c r="I70" s="89">
        <f t="shared" si="1"/>
        <v>2.3391203703703716E-3</v>
      </c>
      <c r="J70" s="40">
        <f t="shared" si="0"/>
        <v>35.430144528561598</v>
      </c>
      <c r="K70" s="48"/>
      <c r="L70" s="73"/>
    </row>
    <row r="71" spans="1:12" ht="20.25" customHeight="1" x14ac:dyDescent="0.25">
      <c r="A71" s="78">
        <v>49</v>
      </c>
      <c r="B71" s="79">
        <v>70</v>
      </c>
      <c r="C71" s="80">
        <v>10140697672</v>
      </c>
      <c r="D71" s="41" t="s">
        <v>111</v>
      </c>
      <c r="E71" s="62">
        <v>40036</v>
      </c>
      <c r="F71" s="42" t="s">
        <v>32</v>
      </c>
      <c r="G71" s="43" t="s">
        <v>124</v>
      </c>
      <c r="H71" s="87">
        <v>1.6855324074074075E-2</v>
      </c>
      <c r="I71" s="89">
        <f t="shared" si="1"/>
        <v>2.3715277777777797E-3</v>
      </c>
      <c r="J71" s="40">
        <f t="shared" si="0"/>
        <v>35.357142857142854</v>
      </c>
      <c r="K71" s="48"/>
      <c r="L71" s="73"/>
    </row>
    <row r="72" spans="1:12" ht="20.25" customHeight="1" x14ac:dyDescent="0.25">
      <c r="A72" s="78">
        <v>50</v>
      </c>
      <c r="B72" s="79">
        <v>85</v>
      </c>
      <c r="C72" s="80">
        <v>10130164280</v>
      </c>
      <c r="D72" s="41" t="s">
        <v>112</v>
      </c>
      <c r="E72" s="62">
        <v>39492</v>
      </c>
      <c r="F72" s="42" t="s">
        <v>42</v>
      </c>
      <c r="G72" s="43" t="s">
        <v>135</v>
      </c>
      <c r="H72" s="87">
        <v>1.6935185185185185E-2</v>
      </c>
      <c r="I72" s="89">
        <f t="shared" si="1"/>
        <v>2.4513888888888901E-3</v>
      </c>
      <c r="J72" s="40">
        <f t="shared" si="0"/>
        <v>35.18796992481203</v>
      </c>
      <c r="K72" s="48"/>
      <c r="L72" s="73"/>
    </row>
    <row r="73" spans="1:12" ht="20.25" customHeight="1" x14ac:dyDescent="0.25">
      <c r="A73" s="78">
        <v>51</v>
      </c>
      <c r="B73" s="79">
        <v>86</v>
      </c>
      <c r="C73" s="80">
        <v>10130128817</v>
      </c>
      <c r="D73" s="41" t="s">
        <v>113</v>
      </c>
      <c r="E73" s="62">
        <v>40101</v>
      </c>
      <c r="F73" s="42" t="s">
        <v>32</v>
      </c>
      <c r="G73" s="43" t="s">
        <v>135</v>
      </c>
      <c r="H73" s="87">
        <v>1.6940972222222222E-2</v>
      </c>
      <c r="I73" s="89">
        <f t="shared" si="1"/>
        <v>2.4571759259259269E-3</v>
      </c>
      <c r="J73" s="40">
        <f t="shared" si="0"/>
        <v>35.16393442622951</v>
      </c>
      <c r="K73" s="48"/>
      <c r="L73" s="73"/>
    </row>
    <row r="74" spans="1:12" ht="20.25" customHeight="1" x14ac:dyDescent="0.25">
      <c r="A74" s="78">
        <v>52</v>
      </c>
      <c r="B74" s="79">
        <v>53</v>
      </c>
      <c r="C74" s="80">
        <v>10112249491</v>
      </c>
      <c r="D74" s="41" t="s">
        <v>114</v>
      </c>
      <c r="E74" s="62">
        <v>39415</v>
      </c>
      <c r="F74" s="42" t="s">
        <v>29</v>
      </c>
      <c r="G74" s="43" t="s">
        <v>132</v>
      </c>
      <c r="H74" s="87">
        <v>1.7019675925925928E-2</v>
      </c>
      <c r="I74" s="89">
        <f t="shared" si="1"/>
        <v>2.5358796296296327E-3</v>
      </c>
      <c r="J74" s="40">
        <f t="shared" si="0"/>
        <v>34.996600951733512</v>
      </c>
      <c r="K74" s="48"/>
      <c r="L74" s="73"/>
    </row>
    <row r="75" spans="1:12" ht="20.25" customHeight="1" x14ac:dyDescent="0.25">
      <c r="A75" s="78">
        <v>53</v>
      </c>
      <c r="B75" s="79">
        <v>54</v>
      </c>
      <c r="C75" s="80">
        <v>10143392153</v>
      </c>
      <c r="D75" s="41" t="s">
        <v>115</v>
      </c>
      <c r="E75" s="62">
        <v>39769</v>
      </c>
      <c r="F75" s="42" t="s">
        <v>32</v>
      </c>
      <c r="G75" s="43" t="s">
        <v>132</v>
      </c>
      <c r="H75" s="87">
        <v>1.7034722222222222E-2</v>
      </c>
      <c r="I75" s="89">
        <f t="shared" si="1"/>
        <v>2.550925925925927E-3</v>
      </c>
      <c r="J75" s="40">
        <f t="shared" si="0"/>
        <v>34.972826086956523</v>
      </c>
      <c r="K75" s="48"/>
      <c r="L75" s="73"/>
    </row>
    <row r="76" spans="1:12" ht="20.25" customHeight="1" x14ac:dyDescent="0.25">
      <c r="A76" s="78">
        <v>54</v>
      </c>
      <c r="B76" s="79">
        <v>69</v>
      </c>
      <c r="C76" s="80">
        <v>10140729705</v>
      </c>
      <c r="D76" s="41" t="s">
        <v>116</v>
      </c>
      <c r="E76" s="62">
        <v>39832</v>
      </c>
      <c r="F76" s="42" t="s">
        <v>32</v>
      </c>
      <c r="G76" s="43" t="s">
        <v>124</v>
      </c>
      <c r="H76" s="87">
        <v>1.7104166666666667E-2</v>
      </c>
      <c r="I76" s="89">
        <f t="shared" si="1"/>
        <v>2.6203703703703719E-3</v>
      </c>
      <c r="J76" s="40">
        <f t="shared" si="0"/>
        <v>34.83085250338295</v>
      </c>
      <c r="K76" s="48"/>
      <c r="L76" s="73"/>
    </row>
    <row r="77" spans="1:12" ht="20.25" customHeight="1" x14ac:dyDescent="0.25">
      <c r="A77" s="78">
        <v>55</v>
      </c>
      <c r="B77" s="79">
        <v>98</v>
      </c>
      <c r="C77" s="80">
        <v>10136031770</v>
      </c>
      <c r="D77" s="41" t="s">
        <v>117</v>
      </c>
      <c r="E77" s="62">
        <v>39786</v>
      </c>
      <c r="F77" s="42" t="s">
        <v>32</v>
      </c>
      <c r="G77" s="43" t="s">
        <v>127</v>
      </c>
      <c r="H77" s="87">
        <v>1.7218750000000001E-2</v>
      </c>
      <c r="I77" s="89">
        <f t="shared" si="1"/>
        <v>2.7349537037037065E-3</v>
      </c>
      <c r="J77" s="40">
        <f t="shared" si="0"/>
        <v>34.596774193548384</v>
      </c>
      <c r="K77" s="48"/>
      <c r="L77" s="73"/>
    </row>
    <row r="78" spans="1:12" ht="20.25" customHeight="1" x14ac:dyDescent="0.25">
      <c r="A78" s="78">
        <v>56</v>
      </c>
      <c r="B78" s="79">
        <v>89</v>
      </c>
      <c r="C78" s="80">
        <v>10114326608</v>
      </c>
      <c r="D78" s="41" t="s">
        <v>118</v>
      </c>
      <c r="E78" s="62">
        <v>39872</v>
      </c>
      <c r="F78" s="42" t="s">
        <v>32</v>
      </c>
      <c r="G78" s="43" t="s">
        <v>130</v>
      </c>
      <c r="H78" s="87">
        <v>1.7406250000000002E-2</v>
      </c>
      <c r="I78" s="89">
        <f t="shared" si="1"/>
        <v>2.9224537037037066E-3</v>
      </c>
      <c r="J78" s="40">
        <f t="shared" si="0"/>
        <v>34.228723404255319</v>
      </c>
      <c r="K78" s="48"/>
      <c r="L78" s="73"/>
    </row>
    <row r="79" spans="1:12" ht="20.25" customHeight="1" x14ac:dyDescent="0.25">
      <c r="A79" s="78">
        <v>57</v>
      </c>
      <c r="B79" s="79">
        <v>58</v>
      </c>
      <c r="C79" s="80">
        <v>10141993028</v>
      </c>
      <c r="D79" s="41" t="s">
        <v>119</v>
      </c>
      <c r="E79" s="62">
        <v>39928</v>
      </c>
      <c r="F79" s="42" t="s">
        <v>32</v>
      </c>
      <c r="G79" s="43" t="s">
        <v>136</v>
      </c>
      <c r="H79" s="87">
        <v>1.7421296296296296E-2</v>
      </c>
      <c r="I79" s="89">
        <f t="shared" si="1"/>
        <v>2.9375000000000009E-3</v>
      </c>
      <c r="J79" s="40">
        <f t="shared" si="0"/>
        <v>34.205980066445186</v>
      </c>
      <c r="K79" s="48"/>
      <c r="L79" s="73"/>
    </row>
    <row r="80" spans="1:12" ht="20.25" customHeight="1" x14ac:dyDescent="0.25">
      <c r="A80" s="78">
        <v>58</v>
      </c>
      <c r="B80" s="79">
        <v>50</v>
      </c>
      <c r="C80" s="80">
        <v>10113788256</v>
      </c>
      <c r="D80" s="41" t="s">
        <v>120</v>
      </c>
      <c r="E80" s="62">
        <v>39217</v>
      </c>
      <c r="F80" s="42" t="s">
        <v>29</v>
      </c>
      <c r="G80" s="43" t="s">
        <v>133</v>
      </c>
      <c r="H80" s="87">
        <v>1.7443287037037038E-2</v>
      </c>
      <c r="I80" s="89">
        <f t="shared" si="1"/>
        <v>2.9594907407407434E-3</v>
      </c>
      <c r="J80" s="40">
        <f t="shared" si="0"/>
        <v>34.160583941605836</v>
      </c>
      <c r="K80" s="48"/>
      <c r="L80" s="73"/>
    </row>
    <row r="81" spans="1:13" ht="20.25" customHeight="1" x14ac:dyDescent="0.25">
      <c r="A81" s="78">
        <v>59</v>
      </c>
      <c r="B81" s="79">
        <v>56</v>
      </c>
      <c r="C81" s="80">
        <v>10126306007</v>
      </c>
      <c r="D81" s="41" t="s">
        <v>121</v>
      </c>
      <c r="E81" s="62">
        <v>39109</v>
      </c>
      <c r="F81" s="42" t="s">
        <v>32</v>
      </c>
      <c r="G81" s="43" t="s">
        <v>136</v>
      </c>
      <c r="H81" s="87">
        <v>1.7510416666666667E-2</v>
      </c>
      <c r="I81" s="89">
        <f t="shared" si="1"/>
        <v>3.0266203703703722E-3</v>
      </c>
      <c r="J81" s="40">
        <f t="shared" si="0"/>
        <v>34.025115664243224</v>
      </c>
      <c r="K81" s="48"/>
      <c r="L81" s="73"/>
    </row>
    <row r="82" spans="1:13" ht="20.25" customHeight="1" x14ac:dyDescent="0.25">
      <c r="A82" s="78">
        <v>60</v>
      </c>
      <c r="B82" s="79">
        <v>55</v>
      </c>
      <c r="C82" s="80">
        <v>10143371034</v>
      </c>
      <c r="D82" s="41" t="s">
        <v>122</v>
      </c>
      <c r="E82" s="62">
        <v>39769</v>
      </c>
      <c r="F82" s="42" t="s">
        <v>32</v>
      </c>
      <c r="G82" s="43" t="s">
        <v>132</v>
      </c>
      <c r="H82" s="87">
        <v>1.760648148148148E-2</v>
      </c>
      <c r="I82" s="89">
        <f t="shared" si="1"/>
        <v>3.1226851851851849E-3</v>
      </c>
      <c r="J82" s="40">
        <f t="shared" si="0"/>
        <v>33.846153846153847</v>
      </c>
      <c r="K82" s="48"/>
      <c r="L82" s="73"/>
    </row>
    <row r="83" spans="1:13" ht="20.25" customHeight="1" thickBot="1" x14ac:dyDescent="0.3">
      <c r="A83" s="90">
        <v>61</v>
      </c>
      <c r="B83" s="91">
        <v>97</v>
      </c>
      <c r="C83" s="92">
        <v>10127078064</v>
      </c>
      <c r="D83" s="93" t="s">
        <v>123</v>
      </c>
      <c r="E83" s="94">
        <v>39368</v>
      </c>
      <c r="F83" s="95" t="s">
        <v>42</v>
      </c>
      <c r="G83" s="96" t="s">
        <v>127</v>
      </c>
      <c r="H83" s="97">
        <v>1.8046296296296296E-2</v>
      </c>
      <c r="I83" s="98">
        <f t="shared" si="1"/>
        <v>3.5625000000000014E-3</v>
      </c>
      <c r="J83" s="99">
        <f t="shared" si="0"/>
        <v>33.021167415009621</v>
      </c>
      <c r="K83" s="100"/>
      <c r="L83" s="101"/>
    </row>
    <row r="84" spans="1:13" ht="8.25" customHeight="1" thickTop="1" thickBot="1" x14ac:dyDescent="0.35">
      <c r="A84" s="22"/>
      <c r="B84" s="23"/>
      <c r="C84" s="23"/>
      <c r="D84" s="24"/>
      <c r="E84" s="25"/>
      <c r="F84" s="26"/>
      <c r="G84" s="25"/>
      <c r="H84" s="25"/>
      <c r="I84" s="27"/>
      <c r="J84" s="27"/>
      <c r="K84" s="27"/>
      <c r="L84" s="27"/>
    </row>
    <row r="85" spans="1:13" ht="15" thickTop="1" x14ac:dyDescent="0.25">
      <c r="A85" s="139" t="s">
        <v>4</v>
      </c>
      <c r="B85" s="140"/>
      <c r="C85" s="140"/>
      <c r="D85" s="140"/>
      <c r="E85" s="49"/>
      <c r="F85" s="49"/>
      <c r="G85" s="144" t="s">
        <v>5</v>
      </c>
      <c r="H85" s="144"/>
      <c r="I85" s="144"/>
      <c r="J85" s="144"/>
      <c r="K85" s="144"/>
      <c r="L85" s="145"/>
    </row>
    <row r="86" spans="1:13" ht="13.5" customHeight="1" x14ac:dyDescent="0.25">
      <c r="A86" s="55" t="s">
        <v>137</v>
      </c>
      <c r="B86" s="32"/>
      <c r="C86" s="50"/>
      <c r="D86" s="51"/>
      <c r="E86" s="4"/>
      <c r="F86" s="4"/>
      <c r="G86" s="28" t="s">
        <v>30</v>
      </c>
      <c r="H86" s="36">
        <v>14</v>
      </c>
      <c r="I86" s="61"/>
      <c r="J86" s="61"/>
      <c r="K86" s="37" t="s">
        <v>28</v>
      </c>
      <c r="L86" s="38">
        <f>COUNTIF(F23:F83,"ЗМС")</f>
        <v>0</v>
      </c>
      <c r="M86" s="29"/>
    </row>
    <row r="87" spans="1:13" ht="13.5" customHeight="1" x14ac:dyDescent="0.25">
      <c r="A87" s="55" t="s">
        <v>138</v>
      </c>
      <c r="B87" s="32"/>
      <c r="C87" s="52"/>
      <c r="D87" s="51"/>
      <c r="E87" s="74"/>
      <c r="F87" s="74"/>
      <c r="G87" s="28" t="s">
        <v>23</v>
      </c>
      <c r="H87" s="36">
        <f>H88+H93</f>
        <v>61</v>
      </c>
      <c r="I87" s="61"/>
      <c r="J87" s="61"/>
      <c r="K87" s="37" t="s">
        <v>19</v>
      </c>
      <c r="L87" s="38">
        <f>COUNTIF(F23:F83,"МСМК")</f>
        <v>0</v>
      </c>
      <c r="M87" s="29"/>
    </row>
    <row r="88" spans="1:13" ht="13.5" customHeight="1" x14ac:dyDescent="0.25">
      <c r="A88" s="55" t="s">
        <v>139</v>
      </c>
      <c r="B88" s="32"/>
      <c r="C88" s="16"/>
      <c r="D88" s="51"/>
      <c r="E88" s="74"/>
      <c r="F88" s="74"/>
      <c r="G88" s="28" t="s">
        <v>24</v>
      </c>
      <c r="H88" s="36">
        <f>H89+H90+H91+H92</f>
        <v>61</v>
      </c>
      <c r="I88" s="61"/>
      <c r="J88" s="61"/>
      <c r="K88" s="37" t="s">
        <v>21</v>
      </c>
      <c r="L88" s="38">
        <f>COUNTIF(F23:F83,"МС")</f>
        <v>0</v>
      </c>
      <c r="M88" s="29"/>
    </row>
    <row r="89" spans="1:13" ht="13.5" customHeight="1" x14ac:dyDescent="0.25">
      <c r="A89" s="55" t="s">
        <v>49</v>
      </c>
      <c r="B89" s="32"/>
      <c r="C89" s="16"/>
      <c r="D89" s="51"/>
      <c r="E89" s="74"/>
      <c r="F89" s="74"/>
      <c r="G89" s="28" t="s">
        <v>25</v>
      </c>
      <c r="H89" s="36">
        <f>COUNT(A23:A83)</f>
        <v>61</v>
      </c>
      <c r="I89" s="61"/>
      <c r="J89" s="61"/>
      <c r="K89" s="39" t="s">
        <v>29</v>
      </c>
      <c r="L89" s="38">
        <f>COUNTIF(F23:F83,"КМС")</f>
        <v>28</v>
      </c>
      <c r="M89" s="29"/>
    </row>
    <row r="90" spans="1:13" ht="13.5" customHeight="1" x14ac:dyDescent="0.25">
      <c r="A90" s="53"/>
      <c r="B90" s="32"/>
      <c r="C90" s="16"/>
      <c r="D90" s="51"/>
      <c r="E90" s="74"/>
      <c r="F90" s="74"/>
      <c r="G90" s="28" t="s">
        <v>36</v>
      </c>
      <c r="H90" s="36">
        <f>COUNTIF(A23:A83,"ЛИМ")</f>
        <v>0</v>
      </c>
      <c r="I90" s="61"/>
      <c r="J90" s="61"/>
      <c r="K90" s="39" t="s">
        <v>32</v>
      </c>
      <c r="L90" s="38">
        <f>COUNTIF(F23:F83,"1 СР")</f>
        <v>27</v>
      </c>
      <c r="M90" s="29"/>
    </row>
    <row r="91" spans="1:13" ht="13.5" customHeight="1" x14ac:dyDescent="0.25">
      <c r="A91" s="54"/>
      <c r="B91" s="18"/>
      <c r="C91" s="18"/>
      <c r="D91" s="51"/>
      <c r="E91" s="74"/>
      <c r="F91" s="74"/>
      <c r="G91" s="28" t="s">
        <v>26</v>
      </c>
      <c r="H91" s="36">
        <f>COUNTIF(A23:A83,"НФ")</f>
        <v>0</v>
      </c>
      <c r="I91" s="61"/>
      <c r="J91" s="61"/>
      <c r="K91" s="39" t="s">
        <v>42</v>
      </c>
      <c r="L91" s="38">
        <f>COUNTIF(F23:F83,"2 СР")</f>
        <v>6</v>
      </c>
      <c r="M91" s="29"/>
    </row>
    <row r="92" spans="1:13" ht="13.5" customHeight="1" x14ac:dyDescent="0.25">
      <c r="A92" s="31"/>
      <c r="B92" s="32"/>
      <c r="C92" s="32"/>
      <c r="D92" s="51"/>
      <c r="E92" s="74"/>
      <c r="F92" s="74"/>
      <c r="G92" s="28" t="s">
        <v>34</v>
      </c>
      <c r="H92" s="36">
        <f>COUNTIF(A23:A83,"ДСКВ")</f>
        <v>0</v>
      </c>
      <c r="I92" s="61"/>
      <c r="J92" s="61"/>
      <c r="K92" s="39" t="s">
        <v>43</v>
      </c>
      <c r="L92" s="38">
        <f>COUNTIF(F23:F83,"3 СР")</f>
        <v>0</v>
      </c>
      <c r="M92" s="29"/>
    </row>
    <row r="93" spans="1:13" ht="13.5" customHeight="1" x14ac:dyDescent="0.25">
      <c r="A93" s="31"/>
      <c r="B93" s="32"/>
      <c r="C93" s="32"/>
      <c r="D93" s="51"/>
      <c r="E93" s="74"/>
      <c r="F93" s="74"/>
      <c r="G93" s="28" t="s">
        <v>27</v>
      </c>
      <c r="H93" s="36">
        <f>COUNTIF(A23:A83,"НС")</f>
        <v>0</v>
      </c>
      <c r="I93" s="61"/>
      <c r="J93" s="61"/>
      <c r="K93" s="28"/>
      <c r="L93" s="30"/>
      <c r="M93" s="29"/>
    </row>
    <row r="94" spans="1:13" ht="5.25" customHeight="1" x14ac:dyDescent="0.25">
      <c r="A94" s="31"/>
      <c r="B94" s="32"/>
      <c r="C94" s="32"/>
      <c r="D94" s="32"/>
      <c r="E94" s="32"/>
      <c r="F94" s="32"/>
      <c r="G94" s="18"/>
      <c r="H94" s="18"/>
      <c r="I94" s="33"/>
      <c r="J94" s="18"/>
      <c r="K94" s="18"/>
      <c r="L94" s="75"/>
      <c r="M94" s="29"/>
    </row>
    <row r="95" spans="1:13" ht="15.6" x14ac:dyDescent="0.25">
      <c r="A95" s="141" t="s">
        <v>2</v>
      </c>
      <c r="B95" s="142"/>
      <c r="C95" s="142"/>
      <c r="D95" s="142" t="s">
        <v>10</v>
      </c>
      <c r="E95" s="142"/>
      <c r="F95" s="142"/>
      <c r="G95" s="142" t="s">
        <v>3</v>
      </c>
      <c r="H95" s="142"/>
      <c r="I95" s="142" t="s">
        <v>41</v>
      </c>
      <c r="J95" s="142"/>
      <c r="K95" s="142"/>
      <c r="L95" s="143"/>
    </row>
    <row r="96" spans="1:13" x14ac:dyDescent="0.25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7"/>
    </row>
    <row r="97" spans="1:12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6"/>
    </row>
    <row r="98" spans="1:12" x14ac:dyDescent="0.2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6"/>
    </row>
    <row r="99" spans="1:12" x14ac:dyDescent="0.25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7"/>
    </row>
    <row r="100" spans="1:12" x14ac:dyDescent="0.2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7"/>
    </row>
    <row r="101" spans="1:12" s="104" customFormat="1" ht="10.8" thickBot="1" x14ac:dyDescent="0.3">
      <c r="A101" s="108"/>
      <c r="B101" s="109"/>
      <c r="C101" s="109"/>
      <c r="D101" s="109" t="str">
        <f>G17</f>
        <v>Барканова М.В. (ВК, Великие Луки)</v>
      </c>
      <c r="E101" s="109"/>
      <c r="F101" s="109"/>
      <c r="G101" s="109" t="str">
        <f>G18</f>
        <v>Мухамадеева Н.С. (1К., Республика Башкортостан)</v>
      </c>
      <c r="H101" s="109"/>
      <c r="I101" s="109" t="str">
        <f>G19</f>
        <v>Мухамадеев Р.Р. (1К., Республика Башкортостан)</v>
      </c>
      <c r="J101" s="109"/>
      <c r="K101" s="109"/>
      <c r="L101" s="110"/>
    </row>
    <row r="102" spans="1:12" ht="14.4" thickTop="1" x14ac:dyDescent="0.25"/>
  </sheetData>
  <sheetProtection formatCells="0" formatColumns="0" formatRows="0" sort="0" autoFilter="0" pivotTables="0"/>
  <mergeCells count="41">
    <mergeCell ref="A99:E99"/>
    <mergeCell ref="F99:L99"/>
    <mergeCell ref="A85:D85"/>
    <mergeCell ref="A95:C95"/>
    <mergeCell ref="D95:F95"/>
    <mergeCell ref="G95:H95"/>
    <mergeCell ref="I95:L95"/>
    <mergeCell ref="G85:L85"/>
    <mergeCell ref="A12:L12"/>
    <mergeCell ref="K21:K22"/>
    <mergeCell ref="L21:L22"/>
    <mergeCell ref="G21:G22"/>
    <mergeCell ref="A96:E96"/>
    <mergeCell ref="F96:L96"/>
    <mergeCell ref="A1:L1"/>
    <mergeCell ref="A2:L2"/>
    <mergeCell ref="A3:L3"/>
    <mergeCell ref="A6:L6"/>
    <mergeCell ref="A4:L4"/>
    <mergeCell ref="A7:L7"/>
    <mergeCell ref="A8:L8"/>
    <mergeCell ref="I21:I22"/>
    <mergeCell ref="J21:J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F21:F22"/>
    <mergeCell ref="H15:L15"/>
    <mergeCell ref="H21:H22"/>
    <mergeCell ref="A100:E100"/>
    <mergeCell ref="F100:L100"/>
    <mergeCell ref="A101:C101"/>
    <mergeCell ref="D101:F101"/>
    <mergeCell ref="G101:H101"/>
    <mergeCell ref="I101:L101"/>
  </mergeCells>
  <conditionalFormatting sqref="H23:H83 J23:L83">
    <cfRule type="cellIs" dxfId="3" priority="1" operator="equal">
      <formula>0</formula>
    </cfRule>
  </conditionalFormatting>
  <conditionalFormatting sqref="B102:B1048576 B6:B84 B1:B3 B96:B100 B86:B94">
    <cfRule type="duplicateValues" dxfId="2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071F-1813-4516-BB65-2C41022F6356}">
  <sheetPr>
    <tabColor theme="3" tint="0.59999389629810485"/>
    <pageSetUpPr fitToPage="1"/>
  </sheetPr>
  <dimension ref="A1:M102"/>
  <sheetViews>
    <sheetView tabSelected="1" view="pageBreakPreview" topLeftCell="A4" zoomScale="82" zoomScaleNormal="100" zoomScaleSheetLayoutView="82" workbookViewId="0">
      <selection activeCell="A6" sqref="A6:L6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1.33203125" style="1" customWidth="1"/>
    <col min="9" max="9" width="11.109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21" customHeight="1" x14ac:dyDescent="0.25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1" customHeight="1" x14ac:dyDescent="0.25">
      <c r="A3" s="130" t="s">
        <v>47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21" customHeight="1" x14ac:dyDescent="0.25">
      <c r="A4" s="130" t="s">
        <v>48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6.75" customHeight="1" x14ac:dyDescent="0.25"/>
    <row r="6" spans="1:12" s="2" customFormat="1" ht="23.25" customHeight="1" x14ac:dyDescent="0.25">
      <c r="A6" s="131" t="s">
        <v>53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s="2" customFormat="1" ht="18" customHeight="1" x14ac:dyDescent="0.25">
      <c r="A7" s="111" t="s">
        <v>15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s="2" customFormat="1" ht="4.5" customHeight="1" thickBot="1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8" customHeight="1" thickTop="1" x14ac:dyDescent="0.25">
      <c r="A9" s="117" t="s">
        <v>37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ht="18" customHeight="1" x14ac:dyDescent="0.25">
      <c r="A10" s="120" t="s">
        <v>51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2"/>
    </row>
    <row r="11" spans="1:12" ht="19.5" customHeight="1" x14ac:dyDescent="0.25">
      <c r="A11" s="120" t="s">
        <v>54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2" ht="6" customHeight="1" x14ac:dyDescent="0.25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4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6" t="s">
        <v>142</v>
      </c>
      <c r="H13" s="56"/>
      <c r="I13" s="6"/>
      <c r="J13" s="6"/>
      <c r="K13" s="6"/>
      <c r="L13" s="7" t="s">
        <v>144</v>
      </c>
    </row>
    <row r="14" spans="1:12" ht="15.6" x14ac:dyDescent="0.25">
      <c r="A14" s="8" t="s">
        <v>151</v>
      </c>
      <c r="B14" s="9"/>
      <c r="C14" s="57"/>
      <c r="D14" s="34"/>
      <c r="E14" s="10"/>
      <c r="F14" s="10"/>
      <c r="G14" s="58" t="s">
        <v>143</v>
      </c>
      <c r="H14" s="58"/>
      <c r="I14" s="10"/>
      <c r="J14" s="10"/>
      <c r="K14" s="10"/>
      <c r="L14" s="11" t="s">
        <v>58</v>
      </c>
    </row>
    <row r="15" spans="1:12" ht="14.4" x14ac:dyDescent="0.25">
      <c r="A15" s="123" t="s">
        <v>9</v>
      </c>
      <c r="B15" s="124"/>
      <c r="C15" s="124"/>
      <c r="D15" s="124"/>
      <c r="E15" s="124"/>
      <c r="F15" s="124"/>
      <c r="G15" s="125"/>
      <c r="H15" s="128" t="s">
        <v>0</v>
      </c>
      <c r="I15" s="124"/>
      <c r="J15" s="124"/>
      <c r="K15" s="124"/>
      <c r="L15" s="129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3" t="s">
        <v>141</v>
      </c>
      <c r="I16" s="47"/>
      <c r="J16" s="17"/>
      <c r="K16" s="17"/>
      <c r="L16" s="64"/>
    </row>
    <row r="17" spans="1:12" ht="14.4" x14ac:dyDescent="0.25">
      <c r="A17" s="12" t="s">
        <v>17</v>
      </c>
      <c r="B17" s="13"/>
      <c r="C17" s="13"/>
      <c r="D17" s="16"/>
      <c r="E17" s="61"/>
      <c r="F17" s="14"/>
      <c r="G17" s="59" t="s">
        <v>60</v>
      </c>
      <c r="H17" s="63" t="s">
        <v>38</v>
      </c>
      <c r="I17" s="47"/>
      <c r="J17" s="17"/>
      <c r="K17" s="17"/>
      <c r="L17" s="64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60" t="s">
        <v>61</v>
      </c>
      <c r="H18" s="63" t="s">
        <v>31</v>
      </c>
      <c r="I18" s="47"/>
      <c r="J18" s="17"/>
      <c r="K18" s="17"/>
      <c r="L18" s="64"/>
    </row>
    <row r="19" spans="1:12" ht="15" thickBot="1" x14ac:dyDescent="0.3">
      <c r="A19" s="69" t="s">
        <v>14</v>
      </c>
      <c r="B19" s="70"/>
      <c r="C19" s="70"/>
      <c r="D19" s="66"/>
      <c r="E19" s="71"/>
      <c r="F19" s="66"/>
      <c r="G19" s="72" t="s">
        <v>62</v>
      </c>
      <c r="H19" s="65" t="s">
        <v>50</v>
      </c>
      <c r="I19" s="67"/>
      <c r="J19" s="76">
        <v>60</v>
      </c>
      <c r="K19" s="68"/>
      <c r="L19" s="77" t="s">
        <v>145</v>
      </c>
    </row>
    <row r="20" spans="1:12" s="61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26" t="s">
        <v>6</v>
      </c>
      <c r="B21" s="115" t="s">
        <v>11</v>
      </c>
      <c r="C21" s="115" t="s">
        <v>35</v>
      </c>
      <c r="D21" s="115" t="s">
        <v>1</v>
      </c>
      <c r="E21" s="115" t="s">
        <v>33</v>
      </c>
      <c r="F21" s="115" t="s">
        <v>8</v>
      </c>
      <c r="G21" s="115" t="s">
        <v>12</v>
      </c>
      <c r="H21" s="115" t="s">
        <v>7</v>
      </c>
      <c r="I21" s="113" t="s">
        <v>22</v>
      </c>
      <c r="J21" s="115" t="s">
        <v>20</v>
      </c>
      <c r="K21" s="135" t="s">
        <v>39</v>
      </c>
      <c r="L21" s="137" t="s">
        <v>13</v>
      </c>
    </row>
    <row r="22" spans="1:12" s="21" customFormat="1" ht="17.25" customHeight="1" x14ac:dyDescent="0.25">
      <c r="A22" s="127"/>
      <c r="B22" s="116"/>
      <c r="C22" s="116"/>
      <c r="D22" s="116"/>
      <c r="E22" s="116"/>
      <c r="F22" s="116"/>
      <c r="G22" s="116"/>
      <c r="H22" s="116"/>
      <c r="I22" s="114"/>
      <c r="J22" s="116"/>
      <c r="K22" s="136"/>
      <c r="L22" s="138"/>
    </row>
    <row r="23" spans="1:12" ht="20.25" customHeight="1" x14ac:dyDescent="0.25">
      <c r="A23" s="78">
        <v>1</v>
      </c>
      <c r="B23" s="79">
        <v>66</v>
      </c>
      <c r="C23" s="80">
        <v>10119123155</v>
      </c>
      <c r="D23" s="41" t="s">
        <v>66</v>
      </c>
      <c r="E23" s="62">
        <v>39607</v>
      </c>
      <c r="F23" s="42" t="s">
        <v>32</v>
      </c>
      <c r="G23" s="43" t="s">
        <v>124</v>
      </c>
      <c r="H23" s="81">
        <v>7.6805555555555557E-2</v>
      </c>
      <c r="I23" s="82"/>
      <c r="J23" s="40">
        <f>IFERROR($J$19*3600/(HOUR(H23)*3600+MINUTE(H23)*60+SECOND(H23)),"")</f>
        <v>32.5497287522604</v>
      </c>
      <c r="K23" s="48" t="s">
        <v>29</v>
      </c>
      <c r="L23" s="73"/>
    </row>
    <row r="24" spans="1:12" ht="20.25" customHeight="1" x14ac:dyDescent="0.25">
      <c r="A24" s="78">
        <v>2</v>
      </c>
      <c r="B24" s="79">
        <v>96</v>
      </c>
      <c r="C24" s="80">
        <v>10117684020</v>
      </c>
      <c r="D24" s="41" t="s">
        <v>69</v>
      </c>
      <c r="E24" s="62">
        <v>39268</v>
      </c>
      <c r="F24" s="42" t="s">
        <v>29</v>
      </c>
      <c r="G24" s="43" t="s">
        <v>127</v>
      </c>
      <c r="H24" s="81">
        <v>7.6805555555555557E-2</v>
      </c>
      <c r="I24" s="83">
        <f>H24-$H$23</f>
        <v>0</v>
      </c>
      <c r="J24" s="40">
        <f t="shared" ref="J24:J83" si="0">IFERROR($J$19*3600/(HOUR(H24)*3600+MINUTE(H24)*60+SECOND(H24)),"")</f>
        <v>32.5497287522604</v>
      </c>
      <c r="K24" s="48" t="s">
        <v>29</v>
      </c>
      <c r="L24" s="73"/>
    </row>
    <row r="25" spans="1:12" ht="20.25" customHeight="1" x14ac:dyDescent="0.25">
      <c r="A25" s="78">
        <v>3</v>
      </c>
      <c r="B25" s="79">
        <v>44</v>
      </c>
      <c r="C25" s="80">
        <v>10129112943</v>
      </c>
      <c r="D25" s="41" t="s">
        <v>82</v>
      </c>
      <c r="E25" s="62">
        <v>39637</v>
      </c>
      <c r="F25" s="42" t="s">
        <v>32</v>
      </c>
      <c r="G25" s="43" t="s">
        <v>52</v>
      </c>
      <c r="H25" s="81">
        <v>7.6805555555555557E-2</v>
      </c>
      <c r="I25" s="83">
        <f t="shared" ref="I25:I48" si="1">H25-$H$23</f>
        <v>0</v>
      </c>
      <c r="J25" s="40">
        <f t="shared" si="0"/>
        <v>32.5497287522604</v>
      </c>
      <c r="K25" s="48" t="s">
        <v>29</v>
      </c>
      <c r="L25" s="73"/>
    </row>
    <row r="26" spans="1:12" ht="20.25" customHeight="1" x14ac:dyDescent="0.25">
      <c r="A26" s="78">
        <v>4</v>
      </c>
      <c r="B26" s="79">
        <v>74</v>
      </c>
      <c r="C26" s="80">
        <v>10095661683</v>
      </c>
      <c r="D26" s="41" t="s">
        <v>65</v>
      </c>
      <c r="E26" s="62">
        <v>39098</v>
      </c>
      <c r="F26" s="42" t="s">
        <v>29</v>
      </c>
      <c r="G26" s="43" t="s">
        <v>125</v>
      </c>
      <c r="H26" s="81">
        <v>7.6805555555555557E-2</v>
      </c>
      <c r="I26" s="83">
        <f t="shared" si="1"/>
        <v>0</v>
      </c>
      <c r="J26" s="40">
        <f t="shared" si="0"/>
        <v>32.5497287522604</v>
      </c>
      <c r="K26" s="48" t="s">
        <v>29</v>
      </c>
      <c r="L26" s="73"/>
    </row>
    <row r="27" spans="1:12" ht="20.25" customHeight="1" x14ac:dyDescent="0.25">
      <c r="A27" s="78">
        <v>5</v>
      </c>
      <c r="B27" s="79">
        <v>63</v>
      </c>
      <c r="C27" s="80">
        <v>10136971963</v>
      </c>
      <c r="D27" s="41" t="s">
        <v>67</v>
      </c>
      <c r="E27" s="62">
        <v>39973</v>
      </c>
      <c r="F27" s="42" t="s">
        <v>32</v>
      </c>
      <c r="G27" s="43" t="s">
        <v>125</v>
      </c>
      <c r="H27" s="81">
        <v>7.6805555555555557E-2</v>
      </c>
      <c r="I27" s="83">
        <f t="shared" si="1"/>
        <v>0</v>
      </c>
      <c r="J27" s="40">
        <f t="shared" si="0"/>
        <v>32.5497287522604</v>
      </c>
      <c r="K27" s="48" t="s">
        <v>29</v>
      </c>
      <c r="L27" s="73"/>
    </row>
    <row r="28" spans="1:12" ht="20.25" customHeight="1" x14ac:dyDescent="0.25">
      <c r="A28" s="78">
        <v>6</v>
      </c>
      <c r="B28" s="79">
        <v>46</v>
      </c>
      <c r="C28" s="80">
        <v>10117450816</v>
      </c>
      <c r="D28" s="41" t="s">
        <v>84</v>
      </c>
      <c r="E28" s="62">
        <v>39264</v>
      </c>
      <c r="F28" s="42" t="s">
        <v>29</v>
      </c>
      <c r="G28" s="43" t="s">
        <v>128</v>
      </c>
      <c r="H28" s="81">
        <v>7.6805555555555557E-2</v>
      </c>
      <c r="I28" s="83">
        <f t="shared" si="1"/>
        <v>0</v>
      </c>
      <c r="J28" s="40">
        <f t="shared" si="0"/>
        <v>32.5497287522604</v>
      </c>
      <c r="K28" s="48" t="s">
        <v>29</v>
      </c>
      <c r="L28" s="73"/>
    </row>
    <row r="29" spans="1:12" ht="20.25" customHeight="1" x14ac:dyDescent="0.25">
      <c r="A29" s="78">
        <v>7</v>
      </c>
      <c r="B29" s="79">
        <v>39</v>
      </c>
      <c r="C29" s="80">
        <v>10113514434</v>
      </c>
      <c r="D29" s="41" t="s">
        <v>64</v>
      </c>
      <c r="E29" s="62">
        <v>39413</v>
      </c>
      <c r="F29" s="42" t="s">
        <v>29</v>
      </c>
      <c r="G29" s="43" t="s">
        <v>52</v>
      </c>
      <c r="H29" s="81">
        <v>7.6805555555555557E-2</v>
      </c>
      <c r="I29" s="83">
        <f t="shared" si="1"/>
        <v>0</v>
      </c>
      <c r="J29" s="40">
        <f t="shared" si="0"/>
        <v>32.5497287522604</v>
      </c>
      <c r="K29" s="48" t="s">
        <v>29</v>
      </c>
      <c r="L29" s="73"/>
    </row>
    <row r="30" spans="1:12" ht="20.25" customHeight="1" x14ac:dyDescent="0.25">
      <c r="A30" s="78">
        <v>8</v>
      </c>
      <c r="B30" s="79">
        <v>75</v>
      </c>
      <c r="C30" s="80">
        <v>10128681695</v>
      </c>
      <c r="D30" s="41" t="s">
        <v>72</v>
      </c>
      <c r="E30" s="62">
        <v>39139</v>
      </c>
      <c r="F30" s="42" t="s">
        <v>29</v>
      </c>
      <c r="G30" s="43" t="s">
        <v>129</v>
      </c>
      <c r="H30" s="81">
        <v>7.6805555555555557E-2</v>
      </c>
      <c r="I30" s="83">
        <f t="shared" si="1"/>
        <v>0</v>
      </c>
      <c r="J30" s="40">
        <f t="shared" si="0"/>
        <v>32.5497287522604</v>
      </c>
      <c r="K30" s="48" t="s">
        <v>29</v>
      </c>
      <c r="L30" s="73"/>
    </row>
    <row r="31" spans="1:12" ht="20.25" customHeight="1" x14ac:dyDescent="0.25">
      <c r="A31" s="78">
        <v>9</v>
      </c>
      <c r="B31" s="79">
        <v>94</v>
      </c>
      <c r="C31" s="80">
        <v>10125249313</v>
      </c>
      <c r="D31" s="41" t="s">
        <v>68</v>
      </c>
      <c r="E31" s="62">
        <v>39982</v>
      </c>
      <c r="F31" s="42" t="s">
        <v>42</v>
      </c>
      <c r="G31" s="43" t="s">
        <v>126</v>
      </c>
      <c r="H31" s="81">
        <v>7.6805555555555557E-2</v>
      </c>
      <c r="I31" s="83">
        <f t="shared" si="1"/>
        <v>0</v>
      </c>
      <c r="J31" s="40">
        <f t="shared" si="0"/>
        <v>32.5497287522604</v>
      </c>
      <c r="K31" s="48"/>
      <c r="L31" s="73"/>
    </row>
    <row r="32" spans="1:12" ht="20.25" customHeight="1" x14ac:dyDescent="0.25">
      <c r="A32" s="78">
        <v>10</v>
      </c>
      <c r="B32" s="79">
        <v>65</v>
      </c>
      <c r="C32" s="80">
        <v>10117776774</v>
      </c>
      <c r="D32" s="41" t="s">
        <v>63</v>
      </c>
      <c r="E32" s="62">
        <v>39255</v>
      </c>
      <c r="F32" s="42" t="s">
        <v>29</v>
      </c>
      <c r="G32" s="43" t="s">
        <v>124</v>
      </c>
      <c r="H32" s="81">
        <v>7.6805555555555557E-2</v>
      </c>
      <c r="I32" s="83">
        <f t="shared" si="1"/>
        <v>0</v>
      </c>
      <c r="J32" s="40">
        <f t="shared" si="0"/>
        <v>32.5497287522604</v>
      </c>
      <c r="K32" s="48"/>
      <c r="L32" s="73"/>
    </row>
    <row r="33" spans="1:12" ht="20.25" customHeight="1" x14ac:dyDescent="0.25">
      <c r="A33" s="78">
        <v>11</v>
      </c>
      <c r="B33" s="79">
        <v>40</v>
      </c>
      <c r="C33" s="80">
        <v>10140572683</v>
      </c>
      <c r="D33" s="41" t="s">
        <v>76</v>
      </c>
      <c r="E33" s="62">
        <v>39626</v>
      </c>
      <c r="F33" s="42" t="s">
        <v>32</v>
      </c>
      <c r="G33" s="43" t="s">
        <v>52</v>
      </c>
      <c r="H33" s="81">
        <v>7.6805555555555557E-2</v>
      </c>
      <c r="I33" s="83">
        <f t="shared" si="1"/>
        <v>0</v>
      </c>
      <c r="J33" s="40">
        <f t="shared" si="0"/>
        <v>32.5497287522604</v>
      </c>
      <c r="K33" s="48"/>
      <c r="L33" s="73"/>
    </row>
    <row r="34" spans="1:12" ht="20.25" customHeight="1" x14ac:dyDescent="0.25">
      <c r="A34" s="78">
        <v>12</v>
      </c>
      <c r="B34" s="79">
        <v>91</v>
      </c>
      <c r="C34" s="80">
        <v>10128099695</v>
      </c>
      <c r="D34" s="41" t="s">
        <v>83</v>
      </c>
      <c r="E34" s="62">
        <v>39134</v>
      </c>
      <c r="F34" s="42" t="s">
        <v>29</v>
      </c>
      <c r="G34" s="43" t="s">
        <v>126</v>
      </c>
      <c r="H34" s="81">
        <v>7.6805555555555557E-2</v>
      </c>
      <c r="I34" s="83">
        <f t="shared" si="1"/>
        <v>0</v>
      </c>
      <c r="J34" s="40">
        <f t="shared" si="0"/>
        <v>32.5497287522604</v>
      </c>
      <c r="K34" s="48"/>
      <c r="L34" s="73"/>
    </row>
    <row r="35" spans="1:12" ht="20.25" customHeight="1" x14ac:dyDescent="0.25">
      <c r="A35" s="78">
        <v>13</v>
      </c>
      <c r="B35" s="79">
        <v>77</v>
      </c>
      <c r="C35" s="80">
        <v>10111188252</v>
      </c>
      <c r="D35" s="41" t="s">
        <v>80</v>
      </c>
      <c r="E35" s="62">
        <v>39157</v>
      </c>
      <c r="F35" s="42" t="s">
        <v>29</v>
      </c>
      <c r="G35" s="43" t="s">
        <v>125</v>
      </c>
      <c r="H35" s="81">
        <v>7.9618055555555553E-2</v>
      </c>
      <c r="I35" s="83">
        <f t="shared" si="1"/>
        <v>2.8124999999999956E-3</v>
      </c>
      <c r="J35" s="40">
        <f t="shared" si="0"/>
        <v>31.39991277802006</v>
      </c>
      <c r="K35" s="48"/>
      <c r="L35" s="73"/>
    </row>
    <row r="36" spans="1:12" ht="20.25" customHeight="1" x14ac:dyDescent="0.25">
      <c r="A36" s="78">
        <v>14</v>
      </c>
      <c r="B36" s="79">
        <v>43</v>
      </c>
      <c r="C36" s="80">
        <v>10129111832</v>
      </c>
      <c r="D36" s="41" t="s">
        <v>79</v>
      </c>
      <c r="E36" s="62">
        <v>39838</v>
      </c>
      <c r="F36" s="42" t="s">
        <v>32</v>
      </c>
      <c r="G36" s="43" t="s">
        <v>52</v>
      </c>
      <c r="H36" s="81">
        <v>7.9618055555555553E-2</v>
      </c>
      <c r="I36" s="83">
        <f t="shared" si="1"/>
        <v>2.8124999999999956E-3</v>
      </c>
      <c r="J36" s="40">
        <f t="shared" si="0"/>
        <v>31.39991277802006</v>
      </c>
      <c r="K36" s="48"/>
      <c r="L36" s="73"/>
    </row>
    <row r="37" spans="1:12" ht="20.25" customHeight="1" x14ac:dyDescent="0.25">
      <c r="A37" s="78">
        <v>15</v>
      </c>
      <c r="B37" s="79">
        <v>78</v>
      </c>
      <c r="C37" s="80">
        <v>10105526785</v>
      </c>
      <c r="D37" s="41" t="s">
        <v>86</v>
      </c>
      <c r="E37" s="62">
        <v>39379</v>
      </c>
      <c r="F37" s="42" t="s">
        <v>29</v>
      </c>
      <c r="G37" s="43" t="s">
        <v>125</v>
      </c>
      <c r="H37" s="81">
        <v>8.0925925925925915E-2</v>
      </c>
      <c r="I37" s="83">
        <f t="shared" si="1"/>
        <v>4.1203703703703576E-3</v>
      </c>
      <c r="J37" s="40">
        <f t="shared" si="0"/>
        <v>30.892448512585812</v>
      </c>
      <c r="K37" s="48"/>
      <c r="L37" s="73"/>
    </row>
    <row r="38" spans="1:12" ht="20.25" customHeight="1" x14ac:dyDescent="0.25">
      <c r="A38" s="78">
        <v>16</v>
      </c>
      <c r="B38" s="79">
        <v>93</v>
      </c>
      <c r="C38" s="80">
        <v>10126006923</v>
      </c>
      <c r="D38" s="41" t="s">
        <v>106</v>
      </c>
      <c r="E38" s="62">
        <v>39312</v>
      </c>
      <c r="F38" s="42" t="s">
        <v>42</v>
      </c>
      <c r="G38" s="43" t="s">
        <v>126</v>
      </c>
      <c r="H38" s="81">
        <v>8.3182870370370365E-2</v>
      </c>
      <c r="I38" s="83">
        <f t="shared" si="1"/>
        <v>6.3773148148148079E-3</v>
      </c>
      <c r="J38" s="40">
        <f t="shared" si="0"/>
        <v>30.054264644497007</v>
      </c>
      <c r="K38" s="48"/>
      <c r="L38" s="73"/>
    </row>
    <row r="39" spans="1:12" ht="20.25" customHeight="1" x14ac:dyDescent="0.25">
      <c r="A39" s="78">
        <v>17</v>
      </c>
      <c r="B39" s="79">
        <v>41</v>
      </c>
      <c r="C39" s="80">
        <v>10140709800</v>
      </c>
      <c r="D39" s="41" t="s">
        <v>98</v>
      </c>
      <c r="E39" s="62">
        <v>39763</v>
      </c>
      <c r="F39" s="42" t="s">
        <v>32</v>
      </c>
      <c r="G39" s="43" t="s">
        <v>52</v>
      </c>
      <c r="H39" s="81">
        <v>8.3182870370370365E-2</v>
      </c>
      <c r="I39" s="83">
        <f t="shared" si="1"/>
        <v>6.3773148148148079E-3</v>
      </c>
      <c r="J39" s="40">
        <f t="shared" si="0"/>
        <v>30.054264644497007</v>
      </c>
      <c r="K39" s="48"/>
      <c r="L39" s="73"/>
    </row>
    <row r="40" spans="1:12" ht="20.25" customHeight="1" x14ac:dyDescent="0.25">
      <c r="A40" s="78">
        <v>18</v>
      </c>
      <c r="B40" s="79">
        <v>76</v>
      </c>
      <c r="C40" s="80">
        <v>10104652068</v>
      </c>
      <c r="D40" s="41" t="s">
        <v>78</v>
      </c>
      <c r="E40" s="62">
        <v>39101</v>
      </c>
      <c r="F40" s="42" t="s">
        <v>29</v>
      </c>
      <c r="G40" s="43" t="s">
        <v>125</v>
      </c>
      <c r="H40" s="81">
        <v>8.3182870370370365E-2</v>
      </c>
      <c r="I40" s="83">
        <f t="shared" si="1"/>
        <v>6.3773148148148079E-3</v>
      </c>
      <c r="J40" s="40">
        <f t="shared" si="0"/>
        <v>30.054264644497007</v>
      </c>
      <c r="K40" s="48"/>
      <c r="L40" s="73"/>
    </row>
    <row r="41" spans="1:12" ht="20.25" customHeight="1" x14ac:dyDescent="0.25">
      <c r="A41" s="78">
        <v>19</v>
      </c>
      <c r="B41" s="79">
        <v>79</v>
      </c>
      <c r="C41" s="80">
        <v>10123783704</v>
      </c>
      <c r="D41" s="41" t="s">
        <v>73</v>
      </c>
      <c r="E41" s="62">
        <v>39323</v>
      </c>
      <c r="F41" s="42" t="s">
        <v>29</v>
      </c>
      <c r="G41" s="43" t="s">
        <v>125</v>
      </c>
      <c r="H41" s="81">
        <v>8.3182870370370365E-2</v>
      </c>
      <c r="I41" s="83">
        <f t="shared" si="1"/>
        <v>6.3773148148148079E-3</v>
      </c>
      <c r="J41" s="40">
        <f t="shared" si="0"/>
        <v>30.054264644497007</v>
      </c>
      <c r="K41" s="48"/>
      <c r="L41" s="73"/>
    </row>
    <row r="42" spans="1:12" ht="20.25" customHeight="1" x14ac:dyDescent="0.25">
      <c r="A42" s="78">
        <v>20</v>
      </c>
      <c r="B42" s="79">
        <v>69</v>
      </c>
      <c r="C42" s="80">
        <v>10140729705</v>
      </c>
      <c r="D42" s="41" t="s">
        <v>116</v>
      </c>
      <c r="E42" s="62">
        <v>39832</v>
      </c>
      <c r="F42" s="42" t="s">
        <v>32</v>
      </c>
      <c r="G42" s="43" t="s">
        <v>124</v>
      </c>
      <c r="H42" s="81">
        <v>8.3182870370370365E-2</v>
      </c>
      <c r="I42" s="83">
        <f t="shared" si="1"/>
        <v>6.3773148148148079E-3</v>
      </c>
      <c r="J42" s="40">
        <f t="shared" si="0"/>
        <v>30.054264644497007</v>
      </c>
      <c r="K42" s="48"/>
      <c r="L42" s="73"/>
    </row>
    <row r="43" spans="1:12" ht="20.25" customHeight="1" x14ac:dyDescent="0.25">
      <c r="A43" s="78">
        <v>21</v>
      </c>
      <c r="B43" s="79">
        <v>42</v>
      </c>
      <c r="C43" s="80">
        <v>10144140768</v>
      </c>
      <c r="D43" s="41" t="s">
        <v>94</v>
      </c>
      <c r="E43" s="62">
        <v>39689</v>
      </c>
      <c r="F43" s="42" t="s">
        <v>32</v>
      </c>
      <c r="G43" s="43" t="s">
        <v>52</v>
      </c>
      <c r="H43" s="81">
        <v>8.6249999999999993E-2</v>
      </c>
      <c r="I43" s="83">
        <f t="shared" si="1"/>
        <v>9.4444444444444359E-3</v>
      </c>
      <c r="J43" s="40">
        <f t="shared" si="0"/>
        <v>28.985507246376812</v>
      </c>
      <c r="K43" s="48"/>
      <c r="L43" s="73"/>
    </row>
    <row r="44" spans="1:12" ht="20.25" customHeight="1" x14ac:dyDescent="0.25">
      <c r="A44" s="78">
        <v>22</v>
      </c>
      <c r="B44" s="79">
        <v>70</v>
      </c>
      <c r="C44" s="80">
        <v>10140697672</v>
      </c>
      <c r="D44" s="41" t="s">
        <v>111</v>
      </c>
      <c r="E44" s="62">
        <v>40036</v>
      </c>
      <c r="F44" s="42" t="s">
        <v>32</v>
      </c>
      <c r="G44" s="43" t="s">
        <v>124</v>
      </c>
      <c r="H44" s="81">
        <v>8.6249999999999993E-2</v>
      </c>
      <c r="I44" s="83">
        <f t="shared" si="1"/>
        <v>9.4444444444444359E-3</v>
      </c>
      <c r="J44" s="40">
        <f t="shared" si="0"/>
        <v>28.985507246376812</v>
      </c>
      <c r="K44" s="48"/>
      <c r="L44" s="73"/>
    </row>
    <row r="45" spans="1:12" ht="20.25" customHeight="1" x14ac:dyDescent="0.25">
      <c r="A45" s="78">
        <v>23</v>
      </c>
      <c r="B45" s="79">
        <v>72</v>
      </c>
      <c r="C45" s="80">
        <v>10104617817</v>
      </c>
      <c r="D45" s="41" t="s">
        <v>96</v>
      </c>
      <c r="E45" s="62">
        <v>39203</v>
      </c>
      <c r="F45" s="42" t="s">
        <v>29</v>
      </c>
      <c r="G45" s="43" t="s">
        <v>134</v>
      </c>
      <c r="H45" s="81">
        <v>8.6249999999999993E-2</v>
      </c>
      <c r="I45" s="83">
        <f t="shared" si="1"/>
        <v>9.4444444444444359E-3</v>
      </c>
      <c r="J45" s="40">
        <f t="shared" si="0"/>
        <v>28.985507246376812</v>
      </c>
      <c r="K45" s="48"/>
      <c r="L45" s="73"/>
    </row>
    <row r="46" spans="1:12" ht="20.25" customHeight="1" x14ac:dyDescent="0.25">
      <c r="A46" s="78">
        <v>24</v>
      </c>
      <c r="B46" s="79">
        <v>80</v>
      </c>
      <c r="C46" s="80">
        <v>10117352200</v>
      </c>
      <c r="D46" s="41" t="s">
        <v>93</v>
      </c>
      <c r="E46" s="62">
        <v>39275</v>
      </c>
      <c r="F46" s="42" t="s">
        <v>29</v>
      </c>
      <c r="G46" s="43" t="s">
        <v>125</v>
      </c>
      <c r="H46" s="81">
        <v>8.6249999999999993E-2</v>
      </c>
      <c r="I46" s="83">
        <f t="shared" si="1"/>
        <v>9.4444444444444359E-3</v>
      </c>
      <c r="J46" s="40">
        <f t="shared" si="0"/>
        <v>28.985507246376812</v>
      </c>
      <c r="K46" s="48"/>
      <c r="L46" s="73"/>
    </row>
    <row r="47" spans="1:12" ht="20.25" customHeight="1" x14ac:dyDescent="0.25">
      <c r="A47" s="78">
        <v>25</v>
      </c>
      <c r="B47" s="79">
        <v>92</v>
      </c>
      <c r="C47" s="80">
        <v>10125322061</v>
      </c>
      <c r="D47" s="41" t="s">
        <v>89</v>
      </c>
      <c r="E47" s="62">
        <v>39225</v>
      </c>
      <c r="F47" s="42" t="s">
        <v>42</v>
      </c>
      <c r="G47" s="43" t="s">
        <v>126</v>
      </c>
      <c r="H47" s="81">
        <v>8.6655092592592589E-2</v>
      </c>
      <c r="I47" s="83">
        <f t="shared" si="1"/>
        <v>9.8495370370370317E-3</v>
      </c>
      <c r="J47" s="40">
        <f t="shared" si="0"/>
        <v>28.850006678242288</v>
      </c>
      <c r="K47" s="48"/>
      <c r="L47" s="73"/>
    </row>
    <row r="48" spans="1:12" ht="20.25" customHeight="1" x14ac:dyDescent="0.25">
      <c r="A48" s="78">
        <v>26</v>
      </c>
      <c r="B48" s="79">
        <v>52</v>
      </c>
      <c r="C48" s="80">
        <v>10120491663</v>
      </c>
      <c r="D48" s="41" t="s">
        <v>81</v>
      </c>
      <c r="E48" s="62">
        <v>39267</v>
      </c>
      <c r="F48" s="42" t="s">
        <v>29</v>
      </c>
      <c r="G48" s="43" t="s">
        <v>132</v>
      </c>
      <c r="H48" s="81">
        <v>8.6793981481481486E-2</v>
      </c>
      <c r="I48" s="83">
        <f t="shared" si="1"/>
        <v>9.9884259259259284E-3</v>
      </c>
      <c r="J48" s="40">
        <f t="shared" si="0"/>
        <v>28.803840512068277</v>
      </c>
      <c r="K48" s="48"/>
      <c r="L48" s="73"/>
    </row>
    <row r="49" spans="1:12" ht="20.25" customHeight="1" x14ac:dyDescent="0.25">
      <c r="A49" s="78" t="s">
        <v>40</v>
      </c>
      <c r="B49" s="79">
        <v>67</v>
      </c>
      <c r="C49" s="80">
        <v>10132637275</v>
      </c>
      <c r="D49" s="41" t="s">
        <v>74</v>
      </c>
      <c r="E49" s="62">
        <v>40070</v>
      </c>
      <c r="F49" s="42" t="s">
        <v>32</v>
      </c>
      <c r="G49" s="43" t="s">
        <v>124</v>
      </c>
      <c r="H49" s="81"/>
      <c r="I49" s="83"/>
      <c r="J49" s="40" t="str">
        <f t="shared" si="0"/>
        <v/>
      </c>
      <c r="K49" s="48"/>
      <c r="L49" s="73"/>
    </row>
    <row r="50" spans="1:12" ht="20.25" customHeight="1" x14ac:dyDescent="0.25">
      <c r="A50" s="78" t="s">
        <v>40</v>
      </c>
      <c r="B50" s="79">
        <v>54</v>
      </c>
      <c r="C50" s="80">
        <v>10143392153</v>
      </c>
      <c r="D50" s="41" t="s">
        <v>115</v>
      </c>
      <c r="E50" s="62">
        <v>39769</v>
      </c>
      <c r="F50" s="42" t="s">
        <v>32</v>
      </c>
      <c r="G50" s="43" t="s">
        <v>132</v>
      </c>
      <c r="H50" s="81"/>
      <c r="I50" s="83"/>
      <c r="J50" s="40" t="str">
        <f t="shared" si="0"/>
        <v/>
      </c>
      <c r="K50" s="48"/>
      <c r="L50" s="73"/>
    </row>
    <row r="51" spans="1:12" ht="20.25" customHeight="1" x14ac:dyDescent="0.25">
      <c r="A51" s="78" t="s">
        <v>40</v>
      </c>
      <c r="B51" s="79">
        <v>64</v>
      </c>
      <c r="C51" s="80">
        <v>10136909420</v>
      </c>
      <c r="D51" s="41" t="s">
        <v>71</v>
      </c>
      <c r="E51" s="62">
        <v>40172</v>
      </c>
      <c r="F51" s="42" t="s">
        <v>32</v>
      </c>
      <c r="G51" s="43" t="s">
        <v>125</v>
      </c>
      <c r="H51" s="81"/>
      <c r="I51" s="83"/>
      <c r="J51" s="40" t="str">
        <f t="shared" si="0"/>
        <v/>
      </c>
      <c r="K51" s="48"/>
      <c r="L51" s="73"/>
    </row>
    <row r="52" spans="1:12" ht="20.25" customHeight="1" x14ac:dyDescent="0.25">
      <c r="A52" s="78" t="s">
        <v>40</v>
      </c>
      <c r="B52" s="79">
        <v>86</v>
      </c>
      <c r="C52" s="80">
        <v>10130128817</v>
      </c>
      <c r="D52" s="41" t="s">
        <v>113</v>
      </c>
      <c r="E52" s="62">
        <v>40101</v>
      </c>
      <c r="F52" s="42" t="s">
        <v>32</v>
      </c>
      <c r="G52" s="43" t="s">
        <v>135</v>
      </c>
      <c r="H52" s="81"/>
      <c r="I52" s="83"/>
      <c r="J52" s="40" t="str">
        <f t="shared" si="0"/>
        <v/>
      </c>
      <c r="K52" s="48"/>
      <c r="L52" s="73"/>
    </row>
    <row r="53" spans="1:12" ht="20.25" customHeight="1" x14ac:dyDescent="0.25">
      <c r="A53" s="78" t="s">
        <v>40</v>
      </c>
      <c r="B53" s="79">
        <v>99</v>
      </c>
      <c r="C53" s="80">
        <v>10136239514</v>
      </c>
      <c r="D53" s="41" t="s">
        <v>109</v>
      </c>
      <c r="E53" s="62">
        <v>39727</v>
      </c>
      <c r="F53" s="42" t="s">
        <v>42</v>
      </c>
      <c r="G53" s="43" t="s">
        <v>127</v>
      </c>
      <c r="H53" s="81"/>
      <c r="I53" s="83"/>
      <c r="J53" s="40" t="str">
        <f t="shared" si="0"/>
        <v/>
      </c>
      <c r="K53" s="48"/>
      <c r="L53" s="73"/>
    </row>
    <row r="54" spans="1:12" ht="20.25" customHeight="1" x14ac:dyDescent="0.25">
      <c r="A54" s="78" t="s">
        <v>40</v>
      </c>
      <c r="B54" s="79">
        <v>59</v>
      </c>
      <c r="C54" s="80">
        <v>10126304993</v>
      </c>
      <c r="D54" s="41" t="s">
        <v>103</v>
      </c>
      <c r="E54" s="62">
        <v>39305</v>
      </c>
      <c r="F54" s="42" t="s">
        <v>29</v>
      </c>
      <c r="G54" s="43" t="s">
        <v>136</v>
      </c>
      <c r="H54" s="81"/>
      <c r="I54" s="83"/>
      <c r="J54" s="40" t="str">
        <f t="shared" si="0"/>
        <v/>
      </c>
      <c r="K54" s="48"/>
      <c r="L54" s="73"/>
    </row>
    <row r="55" spans="1:12" ht="20.25" customHeight="1" x14ac:dyDescent="0.25">
      <c r="A55" s="78" t="s">
        <v>40</v>
      </c>
      <c r="B55" s="79">
        <v>48</v>
      </c>
      <c r="C55" s="80">
        <v>10122947682</v>
      </c>
      <c r="D55" s="41" t="s">
        <v>70</v>
      </c>
      <c r="E55" s="62">
        <v>39085</v>
      </c>
      <c r="F55" s="42" t="s">
        <v>32</v>
      </c>
      <c r="G55" s="43" t="s">
        <v>128</v>
      </c>
      <c r="H55" s="81"/>
      <c r="I55" s="83"/>
      <c r="J55" s="40" t="str">
        <f t="shared" si="0"/>
        <v/>
      </c>
      <c r="K55" s="48"/>
      <c r="L55" s="73"/>
    </row>
    <row r="56" spans="1:12" ht="20.25" customHeight="1" x14ac:dyDescent="0.25">
      <c r="A56" s="78" t="s">
        <v>40</v>
      </c>
      <c r="B56" s="79">
        <v>81</v>
      </c>
      <c r="C56" s="80">
        <v>10132450192</v>
      </c>
      <c r="D56" s="41" t="s">
        <v>92</v>
      </c>
      <c r="E56" s="62">
        <v>39453</v>
      </c>
      <c r="F56" s="42" t="s">
        <v>32</v>
      </c>
      <c r="G56" s="43" t="s">
        <v>125</v>
      </c>
      <c r="H56" s="81"/>
      <c r="I56" s="83"/>
      <c r="J56" s="40" t="str">
        <f t="shared" si="0"/>
        <v/>
      </c>
      <c r="K56" s="48"/>
      <c r="L56" s="73"/>
    </row>
    <row r="57" spans="1:12" ht="20.25" customHeight="1" x14ac:dyDescent="0.25">
      <c r="A57" s="78" t="s">
        <v>40</v>
      </c>
      <c r="B57" s="79">
        <v>97</v>
      </c>
      <c r="C57" s="80">
        <v>10127078064</v>
      </c>
      <c r="D57" s="41" t="s">
        <v>123</v>
      </c>
      <c r="E57" s="62">
        <v>39368</v>
      </c>
      <c r="F57" s="42" t="s">
        <v>42</v>
      </c>
      <c r="G57" s="43" t="s">
        <v>127</v>
      </c>
      <c r="H57" s="81"/>
      <c r="I57" s="83"/>
      <c r="J57" s="40" t="str">
        <f t="shared" si="0"/>
        <v/>
      </c>
      <c r="K57" s="48"/>
      <c r="L57" s="73"/>
    </row>
    <row r="58" spans="1:12" ht="20.25" customHeight="1" x14ac:dyDescent="0.25">
      <c r="A58" s="78" t="s">
        <v>40</v>
      </c>
      <c r="B58" s="79">
        <v>98</v>
      </c>
      <c r="C58" s="80">
        <v>10136031770</v>
      </c>
      <c r="D58" s="41" t="s">
        <v>117</v>
      </c>
      <c r="E58" s="62">
        <v>39786</v>
      </c>
      <c r="F58" s="42" t="s">
        <v>32</v>
      </c>
      <c r="G58" s="43" t="s">
        <v>127</v>
      </c>
      <c r="H58" s="81"/>
      <c r="I58" s="83"/>
      <c r="J58" s="40" t="str">
        <f t="shared" si="0"/>
        <v/>
      </c>
      <c r="K58" s="48"/>
      <c r="L58" s="73"/>
    </row>
    <row r="59" spans="1:12" ht="20.25" customHeight="1" x14ac:dyDescent="0.25">
      <c r="A59" s="78" t="s">
        <v>40</v>
      </c>
      <c r="B59" s="79">
        <v>49</v>
      </c>
      <c r="C59" s="80">
        <v>10116255086</v>
      </c>
      <c r="D59" s="41" t="s">
        <v>107</v>
      </c>
      <c r="E59" s="62">
        <v>39419</v>
      </c>
      <c r="F59" s="42" t="s">
        <v>29</v>
      </c>
      <c r="G59" s="43" t="s">
        <v>133</v>
      </c>
      <c r="H59" s="81"/>
      <c r="I59" s="83"/>
      <c r="J59" s="40" t="str">
        <f t="shared" si="0"/>
        <v/>
      </c>
      <c r="K59" s="48"/>
      <c r="L59" s="73"/>
    </row>
    <row r="60" spans="1:12" ht="20.25" customHeight="1" x14ac:dyDescent="0.25">
      <c r="A60" s="78" t="s">
        <v>40</v>
      </c>
      <c r="B60" s="79">
        <v>95</v>
      </c>
      <c r="C60" s="80">
        <v>10125480796</v>
      </c>
      <c r="D60" s="41" t="s">
        <v>100</v>
      </c>
      <c r="E60" s="62">
        <v>39309</v>
      </c>
      <c r="F60" s="42" t="s">
        <v>32</v>
      </c>
      <c r="G60" s="43" t="s">
        <v>127</v>
      </c>
      <c r="H60" s="81"/>
      <c r="I60" s="83"/>
      <c r="J60" s="40" t="str">
        <f t="shared" si="0"/>
        <v/>
      </c>
      <c r="K60" s="48"/>
      <c r="L60" s="73"/>
    </row>
    <row r="61" spans="1:12" ht="20.25" customHeight="1" x14ac:dyDescent="0.25">
      <c r="A61" s="78" t="s">
        <v>40</v>
      </c>
      <c r="B61" s="79">
        <v>62</v>
      </c>
      <c r="C61" s="80">
        <v>10144281420</v>
      </c>
      <c r="D61" s="41" t="s">
        <v>105</v>
      </c>
      <c r="E61" s="62">
        <v>39210</v>
      </c>
      <c r="F61" s="42" t="s">
        <v>32</v>
      </c>
      <c r="G61" s="43" t="s">
        <v>125</v>
      </c>
      <c r="H61" s="81"/>
      <c r="I61" s="83"/>
      <c r="J61" s="40" t="str">
        <f t="shared" si="0"/>
        <v/>
      </c>
      <c r="K61" s="48"/>
      <c r="L61" s="73"/>
    </row>
    <row r="62" spans="1:12" ht="20.25" customHeight="1" x14ac:dyDescent="0.25">
      <c r="A62" s="78" t="s">
        <v>40</v>
      </c>
      <c r="B62" s="79">
        <v>90</v>
      </c>
      <c r="C62" s="80">
        <v>10109564413</v>
      </c>
      <c r="D62" s="41" t="s">
        <v>75</v>
      </c>
      <c r="E62" s="62">
        <v>39437</v>
      </c>
      <c r="F62" s="42" t="s">
        <v>29</v>
      </c>
      <c r="G62" s="43" t="s">
        <v>130</v>
      </c>
      <c r="H62" s="81"/>
      <c r="I62" s="83"/>
      <c r="J62" s="40" t="str">
        <f t="shared" si="0"/>
        <v/>
      </c>
      <c r="K62" s="48"/>
      <c r="L62" s="73"/>
    </row>
    <row r="63" spans="1:12" ht="20.25" customHeight="1" x14ac:dyDescent="0.25">
      <c r="A63" s="78" t="s">
        <v>40</v>
      </c>
      <c r="B63" s="79">
        <v>88</v>
      </c>
      <c r="C63" s="80">
        <v>10120034046</v>
      </c>
      <c r="D63" s="41" t="s">
        <v>110</v>
      </c>
      <c r="E63" s="62">
        <v>39194</v>
      </c>
      <c r="F63" s="42" t="s">
        <v>29</v>
      </c>
      <c r="G63" s="43" t="s">
        <v>130</v>
      </c>
      <c r="H63" s="81"/>
      <c r="I63" s="83"/>
      <c r="J63" s="40" t="str">
        <f t="shared" si="0"/>
        <v/>
      </c>
      <c r="K63" s="48"/>
      <c r="L63" s="73"/>
    </row>
    <row r="64" spans="1:12" ht="20.25" customHeight="1" x14ac:dyDescent="0.25">
      <c r="A64" s="78" t="s">
        <v>40</v>
      </c>
      <c r="B64" s="79">
        <v>47</v>
      </c>
      <c r="C64" s="80">
        <v>10117452331</v>
      </c>
      <c r="D64" s="41" t="s">
        <v>97</v>
      </c>
      <c r="E64" s="62">
        <v>39085</v>
      </c>
      <c r="F64" s="42" t="s">
        <v>29</v>
      </c>
      <c r="G64" s="43" t="s">
        <v>128</v>
      </c>
      <c r="H64" s="81"/>
      <c r="I64" s="83"/>
      <c r="J64" s="40" t="str">
        <f t="shared" si="0"/>
        <v/>
      </c>
      <c r="K64" s="48"/>
      <c r="L64" s="73"/>
    </row>
    <row r="65" spans="1:12" ht="20.25" customHeight="1" x14ac:dyDescent="0.25">
      <c r="A65" s="78" t="s">
        <v>40</v>
      </c>
      <c r="B65" s="79">
        <v>68</v>
      </c>
      <c r="C65" s="80">
        <v>10132607973</v>
      </c>
      <c r="D65" s="41" t="s">
        <v>104</v>
      </c>
      <c r="E65" s="62">
        <v>40063</v>
      </c>
      <c r="F65" s="42" t="s">
        <v>32</v>
      </c>
      <c r="G65" s="43" t="s">
        <v>124</v>
      </c>
      <c r="H65" s="81"/>
      <c r="I65" s="83"/>
      <c r="J65" s="40" t="str">
        <f t="shared" si="0"/>
        <v/>
      </c>
      <c r="K65" s="48"/>
      <c r="L65" s="73"/>
    </row>
    <row r="66" spans="1:12" ht="20.25" customHeight="1" x14ac:dyDescent="0.25">
      <c r="A66" s="78" t="s">
        <v>40</v>
      </c>
      <c r="B66" s="79">
        <v>73</v>
      </c>
      <c r="C66" s="80">
        <v>10131547138</v>
      </c>
      <c r="D66" s="41" t="s">
        <v>90</v>
      </c>
      <c r="E66" s="62">
        <v>39814</v>
      </c>
      <c r="F66" s="42" t="s">
        <v>29</v>
      </c>
      <c r="G66" s="43" t="s">
        <v>134</v>
      </c>
      <c r="H66" s="81"/>
      <c r="I66" s="83"/>
      <c r="J66" s="40" t="str">
        <f t="shared" si="0"/>
        <v/>
      </c>
      <c r="K66" s="48"/>
      <c r="L66" s="73"/>
    </row>
    <row r="67" spans="1:12" ht="20.25" customHeight="1" x14ac:dyDescent="0.25">
      <c r="A67" s="78" t="s">
        <v>40</v>
      </c>
      <c r="B67" s="79">
        <v>57</v>
      </c>
      <c r="C67" s="80">
        <v>10141774675</v>
      </c>
      <c r="D67" s="41" t="s">
        <v>95</v>
      </c>
      <c r="E67" s="62">
        <v>39940</v>
      </c>
      <c r="F67" s="42" t="s">
        <v>32</v>
      </c>
      <c r="G67" s="43" t="s">
        <v>136</v>
      </c>
      <c r="H67" s="81"/>
      <c r="I67" s="83"/>
      <c r="J67" s="40" t="str">
        <f t="shared" si="0"/>
        <v/>
      </c>
      <c r="K67" s="48"/>
      <c r="L67" s="73"/>
    </row>
    <row r="68" spans="1:12" ht="20.25" customHeight="1" x14ac:dyDescent="0.25">
      <c r="A68" s="78" t="s">
        <v>40</v>
      </c>
      <c r="B68" s="79">
        <v>55</v>
      </c>
      <c r="C68" s="80">
        <v>10143371034</v>
      </c>
      <c r="D68" s="41" t="s">
        <v>122</v>
      </c>
      <c r="E68" s="62">
        <v>39769</v>
      </c>
      <c r="F68" s="42" t="s">
        <v>32</v>
      </c>
      <c r="G68" s="43" t="s">
        <v>132</v>
      </c>
      <c r="H68" s="81"/>
      <c r="I68" s="83"/>
      <c r="J68" s="40" t="str">
        <f t="shared" si="0"/>
        <v/>
      </c>
      <c r="K68" s="48"/>
      <c r="L68" s="73"/>
    </row>
    <row r="69" spans="1:12" ht="20.25" customHeight="1" x14ac:dyDescent="0.25">
      <c r="A69" s="78" t="s">
        <v>40</v>
      </c>
      <c r="B69" s="79">
        <v>51</v>
      </c>
      <c r="C69" s="80">
        <v>10113021451</v>
      </c>
      <c r="D69" s="41" t="s">
        <v>85</v>
      </c>
      <c r="E69" s="62">
        <v>39339</v>
      </c>
      <c r="F69" s="42" t="s">
        <v>29</v>
      </c>
      <c r="G69" s="43" t="s">
        <v>133</v>
      </c>
      <c r="H69" s="81"/>
      <c r="I69" s="83"/>
      <c r="J69" s="40" t="str">
        <f t="shared" si="0"/>
        <v/>
      </c>
      <c r="K69" s="48"/>
      <c r="L69" s="73"/>
    </row>
    <row r="70" spans="1:12" ht="20.25" customHeight="1" x14ac:dyDescent="0.25">
      <c r="A70" s="78" t="s">
        <v>40</v>
      </c>
      <c r="B70" s="79">
        <v>82</v>
      </c>
      <c r="C70" s="80">
        <v>10113497256</v>
      </c>
      <c r="D70" s="41" t="s">
        <v>87</v>
      </c>
      <c r="E70" s="62">
        <v>39737</v>
      </c>
      <c r="F70" s="42" t="s">
        <v>32</v>
      </c>
      <c r="G70" s="43" t="s">
        <v>125</v>
      </c>
      <c r="H70" s="81"/>
      <c r="I70" s="83"/>
      <c r="J70" s="40" t="str">
        <f t="shared" si="0"/>
        <v/>
      </c>
      <c r="K70" s="48"/>
      <c r="L70" s="73"/>
    </row>
    <row r="71" spans="1:12" ht="20.25" customHeight="1" x14ac:dyDescent="0.25">
      <c r="A71" s="78" t="s">
        <v>40</v>
      </c>
      <c r="B71" s="79">
        <v>87</v>
      </c>
      <c r="C71" s="80">
        <v>10114465337</v>
      </c>
      <c r="D71" s="41" t="s">
        <v>88</v>
      </c>
      <c r="E71" s="62">
        <v>39338</v>
      </c>
      <c r="F71" s="42" t="s">
        <v>29</v>
      </c>
      <c r="G71" s="43" t="s">
        <v>130</v>
      </c>
      <c r="H71" s="81"/>
      <c r="I71" s="83"/>
      <c r="J71" s="40" t="str">
        <f t="shared" si="0"/>
        <v/>
      </c>
      <c r="K71" s="48"/>
      <c r="L71" s="73"/>
    </row>
    <row r="72" spans="1:12" ht="20.25" customHeight="1" x14ac:dyDescent="0.25">
      <c r="A72" s="78" t="s">
        <v>40</v>
      </c>
      <c r="B72" s="79">
        <v>85</v>
      </c>
      <c r="C72" s="80">
        <v>10130164280</v>
      </c>
      <c r="D72" s="41" t="s">
        <v>112</v>
      </c>
      <c r="E72" s="62">
        <v>39492</v>
      </c>
      <c r="F72" s="42" t="s">
        <v>42</v>
      </c>
      <c r="G72" s="43" t="s">
        <v>135</v>
      </c>
      <c r="H72" s="81"/>
      <c r="I72" s="83"/>
      <c r="J72" s="40" t="str">
        <f t="shared" si="0"/>
        <v/>
      </c>
      <c r="K72" s="48"/>
      <c r="L72" s="73"/>
    </row>
    <row r="73" spans="1:12" ht="20.25" customHeight="1" x14ac:dyDescent="0.25">
      <c r="A73" s="78" t="s">
        <v>40</v>
      </c>
      <c r="B73" s="79">
        <v>84</v>
      </c>
      <c r="C73" s="80">
        <v>10116260544</v>
      </c>
      <c r="D73" s="41" t="s">
        <v>91</v>
      </c>
      <c r="E73" s="62">
        <v>39526</v>
      </c>
      <c r="F73" s="42" t="s">
        <v>29</v>
      </c>
      <c r="G73" s="43" t="s">
        <v>135</v>
      </c>
      <c r="H73" s="81"/>
      <c r="I73" s="83"/>
      <c r="J73" s="40" t="str">
        <f t="shared" si="0"/>
        <v/>
      </c>
      <c r="K73" s="48"/>
      <c r="L73" s="73"/>
    </row>
    <row r="74" spans="1:12" ht="20.25" customHeight="1" x14ac:dyDescent="0.25">
      <c r="A74" s="78" t="s">
        <v>40</v>
      </c>
      <c r="B74" s="79">
        <v>61</v>
      </c>
      <c r="C74" s="80">
        <v>10120652624</v>
      </c>
      <c r="D74" s="41" t="s">
        <v>99</v>
      </c>
      <c r="E74" s="62">
        <v>39674</v>
      </c>
      <c r="F74" s="42" t="s">
        <v>29</v>
      </c>
      <c r="G74" s="43" t="s">
        <v>136</v>
      </c>
      <c r="H74" s="81"/>
      <c r="I74" s="83"/>
      <c r="J74" s="40" t="str">
        <f t="shared" si="0"/>
        <v/>
      </c>
      <c r="K74" s="48"/>
      <c r="L74" s="73"/>
    </row>
    <row r="75" spans="1:12" ht="20.25" customHeight="1" x14ac:dyDescent="0.25">
      <c r="A75" s="78" t="s">
        <v>40</v>
      </c>
      <c r="B75" s="79">
        <v>60</v>
      </c>
      <c r="C75" s="80">
        <v>10114420372</v>
      </c>
      <c r="D75" s="41" t="s">
        <v>101</v>
      </c>
      <c r="E75" s="62">
        <v>39339</v>
      </c>
      <c r="F75" s="42" t="s">
        <v>29</v>
      </c>
      <c r="G75" s="43" t="s">
        <v>136</v>
      </c>
      <c r="H75" s="81"/>
      <c r="I75" s="83"/>
      <c r="J75" s="40" t="str">
        <f t="shared" si="0"/>
        <v/>
      </c>
      <c r="K75" s="48"/>
      <c r="L75" s="73"/>
    </row>
    <row r="76" spans="1:12" ht="20.25" customHeight="1" x14ac:dyDescent="0.25">
      <c r="A76" s="78" t="s">
        <v>40</v>
      </c>
      <c r="B76" s="79">
        <v>71</v>
      </c>
      <c r="C76" s="80">
        <v>10131638983</v>
      </c>
      <c r="D76" s="41" t="s">
        <v>102</v>
      </c>
      <c r="E76" s="62">
        <v>39489</v>
      </c>
      <c r="F76" s="42" t="s">
        <v>32</v>
      </c>
      <c r="G76" s="43" t="s">
        <v>134</v>
      </c>
      <c r="H76" s="81"/>
      <c r="I76" s="83"/>
      <c r="J76" s="40" t="str">
        <f t="shared" si="0"/>
        <v/>
      </c>
      <c r="K76" s="48"/>
      <c r="L76" s="73"/>
    </row>
    <row r="77" spans="1:12" ht="20.25" customHeight="1" x14ac:dyDescent="0.25">
      <c r="A77" s="78" t="s">
        <v>40</v>
      </c>
      <c r="B77" s="79">
        <v>50</v>
      </c>
      <c r="C77" s="80">
        <v>10113788256</v>
      </c>
      <c r="D77" s="41" t="s">
        <v>120</v>
      </c>
      <c r="E77" s="62">
        <v>39217</v>
      </c>
      <c r="F77" s="42" t="s">
        <v>29</v>
      </c>
      <c r="G77" s="43" t="s">
        <v>133</v>
      </c>
      <c r="H77" s="81"/>
      <c r="I77" s="83"/>
      <c r="J77" s="40" t="str">
        <f t="shared" si="0"/>
        <v/>
      </c>
      <c r="K77" s="48"/>
      <c r="L77" s="73"/>
    </row>
    <row r="78" spans="1:12" ht="20.25" customHeight="1" x14ac:dyDescent="0.25">
      <c r="A78" s="78" t="s">
        <v>40</v>
      </c>
      <c r="B78" s="79">
        <v>56</v>
      </c>
      <c r="C78" s="80">
        <v>10126306007</v>
      </c>
      <c r="D78" s="41" t="s">
        <v>121</v>
      </c>
      <c r="E78" s="62">
        <v>39109</v>
      </c>
      <c r="F78" s="42" t="s">
        <v>32</v>
      </c>
      <c r="G78" s="43" t="s">
        <v>136</v>
      </c>
      <c r="H78" s="81"/>
      <c r="I78" s="83"/>
      <c r="J78" s="40" t="str">
        <f t="shared" si="0"/>
        <v/>
      </c>
      <c r="K78" s="48"/>
      <c r="L78" s="73"/>
    </row>
    <row r="79" spans="1:12" ht="20.25" customHeight="1" x14ac:dyDescent="0.25">
      <c r="A79" s="78" t="s">
        <v>40</v>
      </c>
      <c r="B79" s="79">
        <v>58</v>
      </c>
      <c r="C79" s="80">
        <v>10141993028</v>
      </c>
      <c r="D79" s="41" t="s">
        <v>119</v>
      </c>
      <c r="E79" s="62">
        <v>39928</v>
      </c>
      <c r="F79" s="42" t="s">
        <v>32</v>
      </c>
      <c r="G79" s="43" t="s">
        <v>136</v>
      </c>
      <c r="H79" s="81"/>
      <c r="I79" s="83"/>
      <c r="J79" s="40" t="str">
        <f t="shared" si="0"/>
        <v/>
      </c>
      <c r="K79" s="48"/>
      <c r="L79" s="73"/>
    </row>
    <row r="80" spans="1:12" ht="20.25" customHeight="1" x14ac:dyDescent="0.25">
      <c r="A80" s="78" t="s">
        <v>40</v>
      </c>
      <c r="B80" s="79">
        <v>53</v>
      </c>
      <c r="C80" s="80">
        <v>10112249491</v>
      </c>
      <c r="D80" s="41" t="s">
        <v>114</v>
      </c>
      <c r="E80" s="62">
        <v>39415</v>
      </c>
      <c r="F80" s="42" t="s">
        <v>29</v>
      </c>
      <c r="G80" s="43" t="s">
        <v>132</v>
      </c>
      <c r="H80" s="81"/>
      <c r="I80" s="83"/>
      <c r="J80" s="40" t="str">
        <f t="shared" si="0"/>
        <v/>
      </c>
      <c r="K80" s="48"/>
      <c r="L80" s="73"/>
    </row>
    <row r="81" spans="1:13" ht="20.25" customHeight="1" x14ac:dyDescent="0.25">
      <c r="A81" s="78" t="s">
        <v>40</v>
      </c>
      <c r="B81" s="79">
        <v>89</v>
      </c>
      <c r="C81" s="80">
        <v>10114326608</v>
      </c>
      <c r="D81" s="41" t="s">
        <v>118</v>
      </c>
      <c r="E81" s="62">
        <v>39872</v>
      </c>
      <c r="F81" s="42" t="s">
        <v>32</v>
      </c>
      <c r="G81" s="43" t="s">
        <v>130</v>
      </c>
      <c r="H81" s="81"/>
      <c r="I81" s="83"/>
      <c r="J81" s="40" t="str">
        <f t="shared" si="0"/>
        <v/>
      </c>
      <c r="K81" s="48"/>
      <c r="L81" s="73"/>
    </row>
    <row r="82" spans="1:13" ht="20.25" customHeight="1" x14ac:dyDescent="0.25">
      <c r="A82" s="78" t="s">
        <v>40</v>
      </c>
      <c r="B82" s="79">
        <v>83</v>
      </c>
      <c r="C82" s="80">
        <v>10137550125</v>
      </c>
      <c r="D82" s="41" t="s">
        <v>108</v>
      </c>
      <c r="E82" s="62">
        <v>39501</v>
      </c>
      <c r="F82" s="42" t="s">
        <v>32</v>
      </c>
      <c r="G82" s="43" t="s">
        <v>125</v>
      </c>
      <c r="H82" s="81"/>
      <c r="I82" s="83"/>
      <c r="J82" s="40" t="str">
        <f t="shared" si="0"/>
        <v/>
      </c>
      <c r="K82" s="48"/>
      <c r="L82" s="73"/>
    </row>
    <row r="83" spans="1:13" ht="20.25" customHeight="1" thickBot="1" x14ac:dyDescent="0.3">
      <c r="A83" s="90" t="s">
        <v>146</v>
      </c>
      <c r="B83" s="91">
        <v>38</v>
      </c>
      <c r="C83" s="92">
        <v>10117276418</v>
      </c>
      <c r="D83" s="93" t="s">
        <v>77</v>
      </c>
      <c r="E83" s="94">
        <v>39475</v>
      </c>
      <c r="F83" s="95" t="s">
        <v>29</v>
      </c>
      <c r="G83" s="96" t="s">
        <v>131</v>
      </c>
      <c r="H83" s="102"/>
      <c r="I83" s="103"/>
      <c r="J83" s="99" t="str">
        <f t="shared" si="0"/>
        <v/>
      </c>
      <c r="K83" s="100"/>
      <c r="L83" s="101"/>
    </row>
    <row r="84" spans="1:13" ht="8.25" customHeight="1" thickTop="1" thickBot="1" x14ac:dyDescent="0.35">
      <c r="A84" s="22"/>
      <c r="B84" s="23"/>
      <c r="C84" s="23"/>
      <c r="D84" s="24"/>
      <c r="E84" s="25"/>
      <c r="F84" s="26"/>
      <c r="G84" s="25"/>
      <c r="H84" s="25"/>
      <c r="I84" s="27"/>
      <c r="J84" s="27"/>
      <c r="K84" s="27"/>
      <c r="L84" s="27"/>
    </row>
    <row r="85" spans="1:13" ht="15" thickTop="1" x14ac:dyDescent="0.25">
      <c r="A85" s="139" t="s">
        <v>4</v>
      </c>
      <c r="B85" s="140"/>
      <c r="C85" s="140"/>
      <c r="D85" s="140"/>
      <c r="E85" s="49"/>
      <c r="F85" s="49"/>
      <c r="G85" s="144" t="s">
        <v>5</v>
      </c>
      <c r="H85" s="144"/>
      <c r="I85" s="144"/>
      <c r="J85" s="144"/>
      <c r="K85" s="144"/>
      <c r="L85" s="145"/>
    </row>
    <row r="86" spans="1:13" ht="13.5" customHeight="1" x14ac:dyDescent="0.25">
      <c r="A86" s="55" t="s">
        <v>147</v>
      </c>
      <c r="B86" s="32"/>
      <c r="C86" s="50"/>
      <c r="D86" s="51"/>
      <c r="E86" s="4"/>
      <c r="F86" s="4"/>
      <c r="G86" s="28" t="s">
        <v>30</v>
      </c>
      <c r="H86" s="36">
        <v>14</v>
      </c>
      <c r="I86" s="61"/>
      <c r="J86" s="61"/>
      <c r="K86" s="37" t="s">
        <v>28</v>
      </c>
      <c r="L86" s="38">
        <f>COUNTIF(F23:F83,"ЗМС")</f>
        <v>0</v>
      </c>
      <c r="M86" s="29"/>
    </row>
    <row r="87" spans="1:13" ht="13.5" customHeight="1" x14ac:dyDescent="0.25">
      <c r="A87" s="55" t="s">
        <v>148</v>
      </c>
      <c r="B87" s="32"/>
      <c r="C87" s="52"/>
      <c r="D87" s="51"/>
      <c r="E87" s="74"/>
      <c r="F87" s="74"/>
      <c r="G87" s="28" t="s">
        <v>23</v>
      </c>
      <c r="H87" s="36">
        <f>H88+H93</f>
        <v>61</v>
      </c>
      <c r="I87" s="61"/>
      <c r="J87" s="61"/>
      <c r="K87" s="37" t="s">
        <v>19</v>
      </c>
      <c r="L87" s="38">
        <f>COUNTIF(F23:F83,"МСМК")</f>
        <v>0</v>
      </c>
      <c r="M87" s="29"/>
    </row>
    <row r="88" spans="1:13" ht="13.5" customHeight="1" x14ac:dyDescent="0.25">
      <c r="A88" s="55" t="s">
        <v>139</v>
      </c>
      <c r="B88" s="32"/>
      <c r="C88" s="16"/>
      <c r="D88" s="51"/>
      <c r="E88" s="74"/>
      <c r="F88" s="74"/>
      <c r="G88" s="28" t="s">
        <v>24</v>
      </c>
      <c r="H88" s="36">
        <f>H89+H90+H91+H92</f>
        <v>60</v>
      </c>
      <c r="I88" s="61"/>
      <c r="J88" s="61"/>
      <c r="K88" s="37" t="s">
        <v>21</v>
      </c>
      <c r="L88" s="38">
        <f>COUNTIF(F23:F83,"МС")</f>
        <v>0</v>
      </c>
      <c r="M88" s="29"/>
    </row>
    <row r="89" spans="1:13" ht="13.5" customHeight="1" x14ac:dyDescent="0.25">
      <c r="A89" s="55" t="s">
        <v>49</v>
      </c>
      <c r="B89" s="32"/>
      <c r="C89" s="16"/>
      <c r="D89" s="51"/>
      <c r="E89" s="74"/>
      <c r="F89" s="74"/>
      <c r="G89" s="28" t="s">
        <v>25</v>
      </c>
      <c r="H89" s="36">
        <f>COUNT(A23:A83)</f>
        <v>26</v>
      </c>
      <c r="I89" s="61"/>
      <c r="J89" s="61"/>
      <c r="K89" s="39" t="s">
        <v>29</v>
      </c>
      <c r="L89" s="38">
        <f>COUNTIF(F23:F83,"КМС")</f>
        <v>28</v>
      </c>
      <c r="M89" s="29"/>
    </row>
    <row r="90" spans="1:13" ht="13.5" customHeight="1" x14ac:dyDescent="0.25">
      <c r="A90" s="53"/>
      <c r="B90" s="32"/>
      <c r="C90" s="16"/>
      <c r="D90" s="51"/>
      <c r="E90" s="74"/>
      <c r="F90" s="74"/>
      <c r="G90" s="28" t="s">
        <v>36</v>
      </c>
      <c r="H90" s="36">
        <f>COUNTIF(A23:A83,"ЛИМ")</f>
        <v>0</v>
      </c>
      <c r="I90" s="61"/>
      <c r="J90" s="61"/>
      <c r="K90" s="39" t="s">
        <v>32</v>
      </c>
      <c r="L90" s="38">
        <f>COUNTIF(F23:F83,"1 СР")</f>
        <v>27</v>
      </c>
      <c r="M90" s="29"/>
    </row>
    <row r="91" spans="1:13" ht="13.5" customHeight="1" x14ac:dyDescent="0.25">
      <c r="A91" s="54"/>
      <c r="B91" s="18"/>
      <c r="C91" s="18"/>
      <c r="D91" s="51"/>
      <c r="E91" s="74"/>
      <c r="F91" s="74"/>
      <c r="G91" s="28" t="s">
        <v>26</v>
      </c>
      <c r="H91" s="36">
        <f>COUNTIF(A23:A83,"НФ")</f>
        <v>34</v>
      </c>
      <c r="I91" s="61"/>
      <c r="J91" s="61"/>
      <c r="K91" s="39" t="s">
        <v>42</v>
      </c>
      <c r="L91" s="38">
        <f>COUNTIF(F23:F83,"2 СР")</f>
        <v>6</v>
      </c>
      <c r="M91" s="29"/>
    </row>
    <row r="92" spans="1:13" ht="13.5" customHeight="1" x14ac:dyDescent="0.25">
      <c r="A92" s="31"/>
      <c r="B92" s="32"/>
      <c r="C92" s="32"/>
      <c r="D92" s="51"/>
      <c r="E92" s="74"/>
      <c r="F92" s="74"/>
      <c r="G92" s="28" t="s">
        <v>34</v>
      </c>
      <c r="H92" s="36">
        <f>COUNTIF(A23:A83,"ДСКВ")</f>
        <v>0</v>
      </c>
      <c r="I92" s="61"/>
      <c r="J92" s="61"/>
      <c r="K92" s="39" t="s">
        <v>43</v>
      </c>
      <c r="L92" s="38">
        <f>COUNTIF(F23:F83,"3 СР")</f>
        <v>0</v>
      </c>
      <c r="M92" s="29"/>
    </row>
    <row r="93" spans="1:13" ht="13.5" customHeight="1" x14ac:dyDescent="0.25">
      <c r="A93" s="31"/>
      <c r="B93" s="32"/>
      <c r="C93" s="32"/>
      <c r="D93" s="51"/>
      <c r="E93" s="74"/>
      <c r="F93" s="74"/>
      <c r="G93" s="28" t="s">
        <v>27</v>
      </c>
      <c r="H93" s="36">
        <f>COUNTIF(A23:A83,"НС")</f>
        <v>1</v>
      </c>
      <c r="I93" s="61"/>
      <c r="J93" s="61"/>
      <c r="K93" s="28"/>
      <c r="L93" s="30"/>
      <c r="M93" s="29"/>
    </row>
    <row r="94" spans="1:13" ht="5.25" customHeight="1" x14ac:dyDescent="0.25">
      <c r="A94" s="31"/>
      <c r="B94" s="32"/>
      <c r="C94" s="32"/>
      <c r="D94" s="32"/>
      <c r="E94" s="32"/>
      <c r="F94" s="32"/>
      <c r="G94" s="18"/>
      <c r="H94" s="18"/>
      <c r="I94" s="33"/>
      <c r="J94" s="18"/>
      <c r="K94" s="18"/>
      <c r="L94" s="75"/>
      <c r="M94" s="29"/>
    </row>
    <row r="95" spans="1:13" ht="15.6" x14ac:dyDescent="0.25">
      <c r="A95" s="141" t="s">
        <v>2</v>
      </c>
      <c r="B95" s="142"/>
      <c r="C95" s="142"/>
      <c r="D95" s="142" t="s">
        <v>10</v>
      </c>
      <c r="E95" s="142"/>
      <c r="F95" s="142"/>
      <c r="G95" s="142" t="s">
        <v>3</v>
      </c>
      <c r="H95" s="142"/>
      <c r="I95" s="142" t="s">
        <v>41</v>
      </c>
      <c r="J95" s="142"/>
      <c r="K95" s="142"/>
      <c r="L95" s="143"/>
    </row>
    <row r="96" spans="1:13" x14ac:dyDescent="0.25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7"/>
    </row>
    <row r="97" spans="1:12" x14ac:dyDescent="0.25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6"/>
    </row>
    <row r="98" spans="1:12" x14ac:dyDescent="0.25">
      <c r="A98" s="84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6"/>
    </row>
    <row r="99" spans="1:12" x14ac:dyDescent="0.25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7"/>
    </row>
    <row r="100" spans="1:12" x14ac:dyDescent="0.2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7"/>
    </row>
    <row r="101" spans="1:12" s="104" customFormat="1" ht="10.8" thickBot="1" x14ac:dyDescent="0.3">
      <c r="A101" s="108"/>
      <c r="B101" s="109"/>
      <c r="C101" s="109"/>
      <c r="D101" s="109" t="str">
        <f>G17</f>
        <v>Барканова М.В. (ВК, Великие Луки)</v>
      </c>
      <c r="E101" s="109"/>
      <c r="F101" s="109"/>
      <c r="G101" s="109" t="str">
        <f>G18</f>
        <v>Мухамадеева Н.С. (1К., Республика Башкортостан)</v>
      </c>
      <c r="H101" s="109"/>
      <c r="I101" s="109" t="str">
        <f>G19</f>
        <v>Мухамадеев Р.Р. (1К., Республика Башкортостан)</v>
      </c>
      <c r="J101" s="109"/>
      <c r="K101" s="109"/>
      <c r="L101" s="110"/>
    </row>
    <row r="102" spans="1:12" ht="14.4" thickTop="1" x14ac:dyDescent="0.25"/>
  </sheetData>
  <sheetProtection formatCells="0" formatColumns="0" formatRows="0" sort="0" autoFilter="0" pivotTables="0"/>
  <mergeCells count="41">
    <mergeCell ref="A101:C101"/>
    <mergeCell ref="D101:F101"/>
    <mergeCell ref="G101:H101"/>
    <mergeCell ref="I101:L101"/>
    <mergeCell ref="A96:E96"/>
    <mergeCell ref="F96:L96"/>
    <mergeCell ref="A99:E99"/>
    <mergeCell ref="F99:L99"/>
    <mergeCell ref="A100:E100"/>
    <mergeCell ref="F100:L100"/>
    <mergeCell ref="A85:D85"/>
    <mergeCell ref="G85:L85"/>
    <mergeCell ref="A95:C95"/>
    <mergeCell ref="D95:F95"/>
    <mergeCell ref="G95:H95"/>
    <mergeCell ref="I95:L95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5:G15"/>
    <mergeCell ref="H15:L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</mergeCells>
  <conditionalFormatting sqref="H23:H83 J23:L83">
    <cfRule type="cellIs" dxfId="1" priority="1" operator="equal">
      <formula>0</formula>
    </cfRule>
  </conditionalFormatting>
  <conditionalFormatting sqref="B102:B1048576 B6:B84 B1:B3 B96:B100 B86:B94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9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инд г на время</vt:lpstr>
      <vt:lpstr>групп гонка</vt:lpstr>
      <vt:lpstr>'групп гонка'!Заголовки_для_печати</vt:lpstr>
      <vt:lpstr>'инд г на время'!Заголовки_для_печати</vt:lpstr>
      <vt:lpstr>'групп гонка'!Область_печати</vt:lpstr>
      <vt:lpstr>'инд г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2022-04-17T13:42:06Z</cp:lastPrinted>
  <dcterms:created xsi:type="dcterms:W3CDTF">1996-10-08T23:32:33Z</dcterms:created>
  <dcterms:modified xsi:type="dcterms:W3CDTF">2023-08-14T10:53:40Z</dcterms:modified>
</cp:coreProperties>
</file>