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Гит с ходу 200 м Муж" sheetId="2" r:id="rId1"/>
    <sheet name="Лист1" sheetId="1" r:id="rId2"/>
  </sheets>
  <externalReferences>
    <externalReference r:id="rId3"/>
  </externalReferences>
  <definedNames>
    <definedName name="_xlnm.Print_Titles" localSheetId="0">'Гит с ходу 200 м Муж'!$21:$21</definedName>
    <definedName name="_xlnm.Print_Area" localSheetId="0">'Гит с ходу 200 м Муж'!$A$1:$M$73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2" l="1"/>
  <c r="G72" i="2"/>
  <c r="D72" i="2"/>
  <c r="K59" i="2"/>
  <c r="I59" i="2"/>
  <c r="G59" i="2"/>
  <c r="F59" i="2"/>
  <c r="E59" i="2"/>
  <c r="D59" i="2"/>
  <c r="C59" i="2"/>
  <c r="K58" i="2"/>
  <c r="I58" i="2"/>
  <c r="G58" i="2"/>
  <c r="F58" i="2"/>
  <c r="E58" i="2"/>
  <c r="D58" i="2"/>
  <c r="C58" i="2"/>
  <c r="K57" i="2"/>
  <c r="I57" i="2"/>
  <c r="G57" i="2"/>
  <c r="F57" i="2"/>
  <c r="E57" i="2"/>
  <c r="D57" i="2"/>
  <c r="C57" i="2"/>
  <c r="K56" i="2"/>
  <c r="I56" i="2"/>
  <c r="G56" i="2"/>
  <c r="F56" i="2"/>
  <c r="E56" i="2"/>
  <c r="D56" i="2"/>
  <c r="C56" i="2"/>
  <c r="K55" i="2"/>
  <c r="I55" i="2"/>
  <c r="G55" i="2"/>
  <c r="F55" i="2"/>
  <c r="E55" i="2"/>
  <c r="D55" i="2"/>
  <c r="C55" i="2"/>
  <c r="K54" i="2"/>
  <c r="I54" i="2"/>
  <c r="G54" i="2"/>
  <c r="F54" i="2"/>
  <c r="E54" i="2"/>
  <c r="D54" i="2"/>
  <c r="C54" i="2"/>
  <c r="K53" i="2"/>
  <c r="I53" i="2"/>
  <c r="G53" i="2"/>
  <c r="F53" i="2"/>
  <c r="E53" i="2"/>
  <c r="D53" i="2"/>
  <c r="C53" i="2"/>
  <c r="K52" i="2"/>
  <c r="I52" i="2"/>
  <c r="G52" i="2"/>
  <c r="F52" i="2"/>
  <c r="E52" i="2"/>
  <c r="D52" i="2"/>
  <c r="C52" i="2"/>
  <c r="K51" i="2"/>
  <c r="I51" i="2"/>
  <c r="G51" i="2"/>
  <c r="F51" i="2"/>
  <c r="E51" i="2"/>
  <c r="D51" i="2"/>
  <c r="C51" i="2"/>
  <c r="K50" i="2"/>
  <c r="I50" i="2"/>
  <c r="G50" i="2"/>
  <c r="F50" i="2"/>
  <c r="E50" i="2"/>
  <c r="D50" i="2"/>
  <c r="C50" i="2"/>
  <c r="K49" i="2"/>
  <c r="I49" i="2"/>
  <c r="G49" i="2"/>
  <c r="F49" i="2"/>
  <c r="E49" i="2"/>
  <c r="D49" i="2"/>
  <c r="C49" i="2"/>
  <c r="K48" i="2"/>
  <c r="I48" i="2"/>
  <c r="G48" i="2"/>
  <c r="F48" i="2"/>
  <c r="E48" i="2"/>
  <c r="D48" i="2"/>
  <c r="C48" i="2"/>
  <c r="K47" i="2"/>
  <c r="I47" i="2"/>
  <c r="G47" i="2"/>
  <c r="F47" i="2"/>
  <c r="E47" i="2"/>
  <c r="D47" i="2"/>
  <c r="C47" i="2"/>
  <c r="K46" i="2"/>
  <c r="I46" i="2"/>
  <c r="G46" i="2"/>
  <c r="F46" i="2"/>
  <c r="E46" i="2"/>
  <c r="D46" i="2"/>
  <c r="C46" i="2"/>
  <c r="K45" i="2"/>
  <c r="I45" i="2"/>
  <c r="G45" i="2"/>
  <c r="F45" i="2"/>
  <c r="E45" i="2"/>
  <c r="D45" i="2"/>
  <c r="C45" i="2"/>
  <c r="K44" i="2"/>
  <c r="I44" i="2"/>
  <c r="G44" i="2"/>
  <c r="F44" i="2"/>
  <c r="E44" i="2"/>
  <c r="D44" i="2"/>
  <c r="C44" i="2"/>
  <c r="K43" i="2"/>
  <c r="I43" i="2"/>
  <c r="G43" i="2"/>
  <c r="F43" i="2"/>
  <c r="E43" i="2"/>
  <c r="D43" i="2"/>
  <c r="C43" i="2"/>
  <c r="K42" i="2"/>
  <c r="I42" i="2"/>
  <c r="G42" i="2"/>
  <c r="F42" i="2"/>
  <c r="E42" i="2"/>
  <c r="D42" i="2"/>
  <c r="C42" i="2"/>
  <c r="K41" i="2"/>
  <c r="I41" i="2"/>
  <c r="G41" i="2"/>
  <c r="F41" i="2"/>
  <c r="E41" i="2"/>
  <c r="D41" i="2"/>
  <c r="C41" i="2"/>
  <c r="K40" i="2"/>
  <c r="I40" i="2"/>
  <c r="G40" i="2"/>
  <c r="F40" i="2"/>
  <c r="E40" i="2"/>
  <c r="D40" i="2"/>
  <c r="C40" i="2"/>
  <c r="K39" i="2"/>
  <c r="I39" i="2"/>
  <c r="G39" i="2"/>
  <c r="F39" i="2"/>
  <c r="E39" i="2"/>
  <c r="D39" i="2"/>
  <c r="C39" i="2"/>
  <c r="K38" i="2"/>
  <c r="I38" i="2"/>
  <c r="G38" i="2"/>
  <c r="F38" i="2"/>
  <c r="E38" i="2"/>
  <c r="D38" i="2"/>
  <c r="C38" i="2"/>
  <c r="K37" i="2"/>
  <c r="I37" i="2"/>
  <c r="G37" i="2"/>
  <c r="F37" i="2"/>
  <c r="E37" i="2"/>
  <c r="D37" i="2"/>
  <c r="C37" i="2"/>
  <c r="K36" i="2"/>
  <c r="I36" i="2"/>
  <c r="G36" i="2"/>
  <c r="F36" i="2"/>
  <c r="E36" i="2"/>
  <c r="D36" i="2"/>
  <c r="C36" i="2"/>
  <c r="K35" i="2"/>
  <c r="I35" i="2"/>
  <c r="G35" i="2"/>
  <c r="F35" i="2"/>
  <c r="E35" i="2"/>
  <c r="D35" i="2"/>
  <c r="C35" i="2"/>
  <c r="K34" i="2"/>
  <c r="I34" i="2"/>
  <c r="G34" i="2"/>
  <c r="F34" i="2"/>
  <c r="E34" i="2"/>
  <c r="D34" i="2"/>
  <c r="C34" i="2"/>
  <c r="K33" i="2"/>
  <c r="I33" i="2"/>
  <c r="G33" i="2"/>
  <c r="F33" i="2"/>
  <c r="E33" i="2"/>
  <c r="D33" i="2"/>
  <c r="C33" i="2"/>
  <c r="K32" i="2"/>
  <c r="I32" i="2"/>
  <c r="G32" i="2"/>
  <c r="F32" i="2"/>
  <c r="E32" i="2"/>
  <c r="D32" i="2"/>
  <c r="C32" i="2"/>
  <c r="K31" i="2"/>
  <c r="I31" i="2"/>
  <c r="G31" i="2"/>
  <c r="F31" i="2"/>
  <c r="E31" i="2"/>
  <c r="D31" i="2"/>
  <c r="C31" i="2"/>
  <c r="K30" i="2"/>
  <c r="I30" i="2"/>
  <c r="G30" i="2"/>
  <c r="F30" i="2"/>
  <c r="E30" i="2"/>
  <c r="D30" i="2"/>
  <c r="C30" i="2"/>
  <c r="K29" i="2"/>
  <c r="I29" i="2"/>
  <c r="G29" i="2"/>
  <c r="F29" i="2"/>
  <c r="E29" i="2"/>
  <c r="D29" i="2"/>
  <c r="C29" i="2"/>
  <c r="K28" i="2"/>
  <c r="I28" i="2"/>
  <c r="G28" i="2"/>
  <c r="F28" i="2"/>
  <c r="E28" i="2"/>
  <c r="D28" i="2"/>
  <c r="C28" i="2"/>
  <c r="K27" i="2"/>
  <c r="I27" i="2"/>
  <c r="G27" i="2"/>
  <c r="F27" i="2"/>
  <c r="E27" i="2"/>
  <c r="D27" i="2"/>
  <c r="C27" i="2"/>
  <c r="K26" i="2"/>
  <c r="I26" i="2"/>
  <c r="G26" i="2"/>
  <c r="F26" i="2"/>
  <c r="E26" i="2"/>
  <c r="D26" i="2"/>
  <c r="C26" i="2"/>
  <c r="K25" i="2"/>
  <c r="I25" i="2"/>
  <c r="G25" i="2"/>
  <c r="F25" i="2"/>
  <c r="E25" i="2"/>
  <c r="D25" i="2"/>
  <c r="C25" i="2"/>
  <c r="K24" i="2"/>
  <c r="I24" i="2"/>
  <c r="G24" i="2"/>
  <c r="F24" i="2"/>
  <c r="E24" i="2"/>
  <c r="D24" i="2"/>
  <c r="C24" i="2"/>
  <c r="K23" i="2"/>
  <c r="I23" i="2"/>
  <c r="G23" i="2"/>
  <c r="F23" i="2"/>
  <c r="E23" i="2"/>
  <c r="D23" i="2"/>
  <c r="C23" i="2"/>
</calcChain>
</file>

<file path=xl/sharedStrings.xml><?xml version="1.0" encoding="utf-8"?>
<sst xmlns="http://schemas.openxmlformats.org/spreadsheetml/2006/main" count="93" uniqueCount="59">
  <si>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</si>
  <si>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</si>
  <si>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</si>
  <si>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</si>
  <si>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ЧЕМПИОНАТ РОССИИ</t>
  </si>
  <si>
    <t>по велосипедному спорту</t>
  </si>
  <si>
    <t>ИТОГОВЫЙ ПРОТОКОЛ</t>
  </si>
  <si>
    <t>Трек - гит с ходу 200 м</t>
  </si>
  <si>
    <t>МУЖЧИНЫ</t>
  </si>
  <si>
    <t>МЕСТО ПРОВЕДЕНИЯ: г. Москва</t>
  </si>
  <si>
    <t>НАЧАЛО ГОНКИ:</t>
  </si>
  <si>
    <t>№ ВРВС:  0080221811Я</t>
  </si>
  <si>
    <t>ДАТА ПРОВЕДЕНИЯ: 08 февраля 2025 года</t>
  </si>
  <si>
    <t>ОКОНЧАНИЕ ГОНКИ:</t>
  </si>
  <si>
    <t>№ ЕКП 2025: 2008770019031810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</si>
  <si>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</si>
  <si>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</si>
  <si>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</si>
  <si>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</si>
  <si>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</si>
  <si>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</si>
  <si>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</si>
  <si>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</si>
  <si>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</si>
  <si>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</si>
  <si>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</si>
  <si>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</si>
  <si>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</si>
  <si>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</si>
  <si>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</si>
  <si>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</si>
  <si>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</si>
  <si>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</si>
  <si>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</si>
  <si>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</si>
  <si>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</si>
  <si>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</si>
  <si>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</si>
  <si>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</si>
  <si>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</si>
  <si>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0-100 м</t>
  </si>
  <si>
    <t>100-200 м</t>
  </si>
  <si>
    <t>МСМК</t>
  </si>
  <si>
    <t>МСМК - 9,70</t>
  </si>
  <si>
    <t>МС</t>
  </si>
  <si>
    <t>МС  10,20</t>
  </si>
  <si>
    <t>КМС 11,00</t>
  </si>
  <si>
    <t>1 -11,60</t>
  </si>
  <si>
    <t>2 - 12,20</t>
  </si>
  <si>
    <t>3 - 13,00</t>
  </si>
  <si>
    <t>1 юн - 14,00</t>
  </si>
  <si>
    <t>КМС</t>
  </si>
  <si>
    <t>2 СР</t>
  </si>
  <si>
    <t>ПОГОДНЫЕ УСЛОВИЯ</t>
  </si>
  <si>
    <t>Температура: +24</t>
  </si>
  <si>
    <t>Влажность: 65%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</si>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</sst>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:ss.00"/>
    <numFmt numFmtId="165" formatCode="0.0"/>
    <numFmt numFmtId="166" formatCode="m:ss.000"/>
    <numFmt numFmtId="167" formatCode="ss.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charset val="204"/>
      <scheme val="minor"/>
    </font>
    <font>
      <sz val="1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4" fillId="0" borderId="0"/>
    <xf numFmtId="0" fontId="11" fillId="0" borderId="0"/>
    <xf numFmtId="0" fontId="1" fillId="0" borderId="0"/>
  </cellStyleXfs>
  <cellXfs count="142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14" fontId="10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horizontal="right" vertical="center"/>
    </xf>
    <xf numFmtId="0" fontId="9" fillId="0" borderId="15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0" fontId="10" fillId="0" borderId="14" xfId="1" applyFont="1" applyBorder="1" applyAlignment="1">
      <alignment horizontal="right" vertical="center"/>
    </xf>
    <xf numFmtId="164" fontId="9" fillId="0" borderId="15" xfId="1" applyNumberFormat="1" applyFont="1" applyBorder="1" applyAlignment="1">
      <alignment horizontal="left" vertical="center"/>
    </xf>
    <xf numFmtId="164" fontId="9" fillId="0" borderId="13" xfId="1" applyNumberFormat="1" applyFont="1" applyBorder="1" applyAlignment="1">
      <alignment horizontal="left" vertical="center"/>
    </xf>
    <xf numFmtId="164" fontId="9" fillId="0" borderId="16" xfId="1" applyNumberFormat="1" applyFont="1" applyBorder="1" applyAlignment="1">
      <alignment horizontal="left" vertical="center"/>
    </xf>
    <xf numFmtId="0" fontId="9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right" vertical="center"/>
    </xf>
    <xf numFmtId="14" fontId="10" fillId="0" borderId="18" xfId="1" applyNumberFormat="1" applyFont="1" applyBorder="1" applyAlignment="1">
      <alignment horizontal="right" vertical="center"/>
    </xf>
    <xf numFmtId="0" fontId="10" fillId="0" borderId="18" xfId="1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164" fontId="9" fillId="0" borderId="20" xfId="1" applyNumberFormat="1" applyFont="1" applyBorder="1" applyAlignment="1">
      <alignment horizontal="left" vertical="center"/>
    </xf>
    <xf numFmtId="164" fontId="9" fillId="0" borderId="18" xfId="1" applyNumberFormat="1" applyFont="1" applyBorder="1" applyAlignment="1">
      <alignment horizontal="left" vertical="center"/>
    </xf>
    <xf numFmtId="165" fontId="9" fillId="0" borderId="18" xfId="1" applyNumberFormat="1" applyFont="1" applyBorder="1" applyAlignment="1">
      <alignment horizontal="center" vertical="center"/>
    </xf>
    <xf numFmtId="164" fontId="9" fillId="0" borderId="18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 wrapText="1"/>
    </xf>
    <xf numFmtId="14" fontId="9" fillId="2" borderId="23" xfId="2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 wrapText="1"/>
    </xf>
    <xf numFmtId="14" fontId="9" fillId="2" borderId="26" xfId="2" applyNumberFormat="1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2" fontId="9" fillId="2" borderId="26" xfId="2" applyNumberFormat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6" xfId="0" applyNumberFormat="1" applyFont="1" applyFill="1" applyBorder="1" applyAlignment="1">
      <alignment horizontal="center" vertical="center"/>
    </xf>
    <xf numFmtId="14" fontId="12" fillId="3" borderId="26" xfId="0" applyNumberFormat="1" applyFont="1" applyFill="1" applyBorder="1" applyAlignment="1">
      <alignment horizontal="center" vertical="center"/>
    </xf>
    <xf numFmtId="166" fontId="13" fillId="0" borderId="26" xfId="1" applyNumberFormat="1" applyFont="1" applyBorder="1" applyAlignment="1">
      <alignment horizontal="center" vertical="center" wrapText="1"/>
    </xf>
    <xf numFmtId="167" fontId="13" fillId="0" borderId="26" xfId="3" applyNumberFormat="1" applyFont="1" applyBorder="1" applyAlignment="1">
      <alignment horizontal="center" vertical="center" wrapText="1"/>
    </xf>
    <xf numFmtId="166" fontId="15" fillId="0" borderId="26" xfId="4" applyNumberFormat="1" applyFont="1" applyBorder="1" applyAlignment="1">
      <alignment horizontal="center" vertical="center" wrapText="1"/>
    </xf>
    <xf numFmtId="2" fontId="13" fillId="0" borderId="26" xfId="1" applyNumberFormat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2" fillId="3" borderId="28" xfId="1" applyFont="1" applyFill="1" applyBorder="1" applyAlignment="1">
      <alignment horizontal="center" vertical="center"/>
    </xf>
    <xf numFmtId="166" fontId="13" fillId="0" borderId="28" xfId="1" applyNumberFormat="1" applyFont="1" applyBorder="1" applyAlignment="1">
      <alignment horizontal="center" vertical="center" wrapText="1"/>
    </xf>
    <xf numFmtId="166" fontId="15" fillId="0" borderId="28" xfId="4" applyNumberFormat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 wrapText="1"/>
    </xf>
    <xf numFmtId="0" fontId="12" fillId="3" borderId="31" xfId="1" applyFont="1" applyFill="1" applyBorder="1" applyAlignment="1">
      <alignment horizontal="center" vertical="center"/>
    </xf>
    <xf numFmtId="14" fontId="12" fillId="3" borderId="31" xfId="1" applyNumberFormat="1" applyFont="1" applyFill="1" applyBorder="1" applyAlignment="1">
      <alignment horizontal="center" vertical="center"/>
    </xf>
    <xf numFmtId="166" fontId="13" fillId="0" borderId="31" xfId="1" applyNumberFormat="1" applyFont="1" applyBorder="1" applyAlignment="1">
      <alignment horizontal="center" vertical="center" wrapText="1"/>
    </xf>
    <xf numFmtId="166" fontId="17" fillId="0" borderId="31" xfId="4" applyNumberFormat="1" applyFont="1" applyBorder="1" applyAlignment="1">
      <alignment horizontal="center" vertical="center" wrapText="1"/>
    </xf>
    <xf numFmtId="2" fontId="17" fillId="0" borderId="31" xfId="1" applyNumberFormat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15" fillId="2" borderId="33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vertical="center"/>
    </xf>
    <xf numFmtId="0" fontId="15" fillId="2" borderId="35" xfId="1" applyFont="1" applyFill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8" fillId="0" borderId="13" xfId="1" applyFont="1" applyBorder="1" applyAlignment="1">
      <alignment horizontal="center" vertical="center"/>
    </xf>
    <xf numFmtId="49" fontId="18" fillId="0" borderId="13" xfId="1" applyNumberFormat="1" applyFont="1" applyBorder="1" applyAlignment="1">
      <alignment horizontal="center" vertical="center"/>
    </xf>
    <xf numFmtId="14" fontId="18" fillId="0" borderId="13" xfId="1" applyNumberFormat="1" applyFont="1" applyBorder="1" applyAlignment="1">
      <alignment horizontal="center" vertical="center"/>
    </xf>
    <xf numFmtId="49" fontId="18" fillId="0" borderId="13" xfId="1" applyNumberFormat="1" applyFont="1" applyBorder="1" applyAlignment="1">
      <alignment horizontal="left" vertical="center"/>
    </xf>
    <xf numFmtId="0" fontId="18" fillId="0" borderId="13" xfId="1" applyFont="1" applyBorder="1" applyAlignment="1">
      <alignment horizontal="right" vertical="center"/>
    </xf>
    <xf numFmtId="0" fontId="18" fillId="0" borderId="13" xfId="1" applyFont="1" applyBorder="1" applyAlignment="1">
      <alignment vertical="center"/>
    </xf>
    <xf numFmtId="49" fontId="18" fillId="0" borderId="13" xfId="5" applyNumberFormat="1" applyFont="1" applyBorder="1" applyAlignment="1">
      <alignment vertical="center"/>
    </xf>
    <xf numFmtId="0" fontId="18" fillId="0" borderId="16" xfId="1" applyFont="1" applyBorder="1" applyAlignment="1">
      <alignment horizontal="right" vertical="center"/>
    </xf>
    <xf numFmtId="9" fontId="18" fillId="0" borderId="13" xfId="1" applyNumberFormat="1" applyFont="1" applyBorder="1" applyAlignment="1">
      <alignment horizontal="center" vertical="center"/>
    </xf>
    <xf numFmtId="14" fontId="18" fillId="0" borderId="13" xfId="1" applyNumberFormat="1" applyFont="1" applyBorder="1" applyAlignment="1">
      <alignment vertical="center"/>
    </xf>
    <xf numFmtId="0" fontId="18" fillId="0" borderId="16" xfId="1" applyFont="1" applyBorder="1" applyAlignment="1">
      <alignment vertical="center"/>
    </xf>
    <xf numFmtId="0" fontId="15" fillId="2" borderId="12" xfId="1" applyFont="1" applyFill="1" applyBorder="1" applyAlignment="1">
      <alignment vertical="center"/>
    </xf>
    <xf numFmtId="0" fontId="15" fillId="2" borderId="13" xfId="1" applyFont="1" applyFill="1" applyBorder="1" applyAlignment="1">
      <alignment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5" fillId="0" borderId="1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14" fontId="18" fillId="0" borderId="0" xfId="1" applyNumberFormat="1" applyFont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7" xfId="1" applyFont="1" applyBorder="1" applyAlignment="1">
      <alignment vertical="center"/>
    </xf>
    <xf numFmtId="0" fontId="18" fillId="0" borderId="18" xfId="1" applyFont="1" applyBorder="1" applyAlignment="1">
      <alignment vertical="center"/>
    </xf>
    <xf numFmtId="0" fontId="18" fillId="0" borderId="18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14" fontId="18" fillId="0" borderId="0" xfId="1" applyNumberFormat="1" applyFont="1" applyAlignment="1">
      <alignment vertical="center"/>
    </xf>
  </cellXfs>
  <cellStyles count="6">
    <cellStyle name="Обычный" xfId="0" builtinId="0"/>
    <cellStyle name="Обычный 2 2" xfId="5"/>
    <cellStyle name="Обычный 3" xfId="1"/>
    <cellStyle name="Обычный 5" xfId="3"/>
    <cellStyle name="Обычный_ID4938_RS_1" xfId="4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514348</xdr:colOff>
      <xdr:row>0</xdr:row>
      <xdr:rowOff>261255</xdr:rowOff>
    </xdr:from>
    <xdr:to>
      <xdr:col>1</xdr:col>
      <xdr:colOff>579665</xdr:colOff>
      <xdr:row>3</xdr:row>
      <xdr:rowOff>76199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8" y="261255"/>
          <a:ext cx="798742" cy="957944"/>
        </a:xfrm>
        <a:prstGeom prst="rect">
          <a:avLst/>
        </a:prstGeom>
      </xdr:spPr>
    </xdr:pic>
    <xdr:clientData/>
  </xdr:twoCellAnchor>
  <xdr:twoCellAnchor editAs="oneCell">
    <xdr:from>
      <xdr:col>2</xdr:col>
      <xdr:colOff>44822</xdr:colOff>
      <xdr:row>0</xdr:row>
      <xdr:rowOff>245870</xdr:rowOff>
    </xdr:from>
    <xdr:to>
      <xdr:col>2</xdr:col>
      <xdr:colOff>1257299</xdr:colOff>
      <xdr:row>3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047" y="245870"/>
          <a:ext cx="1212477" cy="108763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</xdr:row>
      <xdr:rowOff>115404</xdr:rowOff>
    </xdr:from>
    <xdr:to>
      <xdr:col>12</xdr:col>
      <xdr:colOff>688835</xdr:colOff>
      <xdr:row>4</xdr:row>
      <xdr:rowOff>133350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13596DE0-2348-43FD-8282-ADF84AAFB169}"/>
            </a:ext>
          </a:extLst>
        </xdr:cNvPr>
        <xdr:cNvGrpSpPr/>
      </xdr:nvGrpSpPr>
      <xdr:grpSpPr>
        <a:xfrm>
          <a:off x="16554450" y="496404"/>
          <a:ext cx="1946135" cy="116094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5B4201D4-147B-4A9C-861F-051518E7D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1A24F377-DABC-4E0E-B531-CA3309101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1981200</xdr:colOff>
      <xdr:row>66</xdr:row>
      <xdr:rowOff>171450</xdr:rowOff>
    </xdr:from>
    <xdr:to>
      <xdr:col>4</xdr:col>
      <xdr:colOff>185256</xdr:colOff>
      <xdr:row>68</xdr:row>
      <xdr:rowOff>92248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48250" y="22536150"/>
          <a:ext cx="1032981" cy="511348"/>
        </a:xfrm>
        <a:prstGeom prst="rect">
          <a:avLst/>
        </a:prstGeom>
      </xdr:spPr>
    </xdr:pic>
    <xdr:clientData/>
  </xdr:twoCellAnchor>
  <xdr:twoCellAnchor editAs="oneCell">
    <xdr:from>
      <xdr:col>6</xdr:col>
      <xdr:colOff>2247900</xdr:colOff>
      <xdr:row>66</xdr:row>
      <xdr:rowOff>152400</xdr:rowOff>
    </xdr:from>
    <xdr:to>
      <xdr:col>6</xdr:col>
      <xdr:colOff>3686681</xdr:colOff>
      <xdr:row>68</xdr:row>
      <xdr:rowOff>171450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87050" y="22517100"/>
          <a:ext cx="1438781" cy="609600"/>
        </a:xfrm>
        <a:prstGeom prst="rect">
          <a:avLst/>
        </a:prstGeom>
      </xdr:spPr>
    </xdr:pic>
    <xdr:clientData/>
  </xdr:twoCellAnchor>
  <xdr:twoCellAnchor editAs="oneCell">
    <xdr:from>
      <xdr:col>10</xdr:col>
      <xdr:colOff>400050</xdr:colOff>
      <xdr:row>66</xdr:row>
      <xdr:rowOff>95250</xdr:rowOff>
    </xdr:from>
    <xdr:to>
      <xdr:col>11</xdr:col>
      <xdr:colOff>644004</xdr:colOff>
      <xdr:row>68</xdr:row>
      <xdr:rowOff>77013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801975" y="22459950"/>
          <a:ext cx="1310754" cy="572313"/>
        </a:xfrm>
        <a:prstGeom prst="rect">
          <a:avLst/>
        </a:prstGeom>
      </xdr:spPr>
    </xdr:pic>
    <xdr:clientData/>
  </xdr:twoCellAnchor>
  <xdr:twoCellAnchor editAs="oneCell">
    <xdr:from>
      <xdr:col>6</xdr:col>
      <xdr:colOff>2305050</xdr:colOff>
      <xdr:row>66</xdr:row>
      <xdr:rowOff>114300</xdr:rowOff>
    </xdr:from>
    <xdr:to>
      <xdr:col>6</xdr:col>
      <xdr:colOff>3743831</xdr:colOff>
      <xdr:row>68</xdr:row>
      <xdr:rowOff>133350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44200" y="22479000"/>
          <a:ext cx="1438781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-ки Сумма этапов "/>
      <sheetName val="ПР 1000мсх Юниоры 1 этап"/>
      <sheetName val="ПР 1000мсх Юни-ры Сумма этапов"/>
      <sheetName val="ЧР 1000мсх Жен 1 этап"/>
      <sheetName val="ЧР 1000мсх Жен Сумма этапов"/>
      <sheetName val="ЧР 1000мсх Муж 1 этап "/>
      <sheetName val="ЧР 1000мсх Муж Сумма этапов "/>
      <sheetName val="ПР 1000мсх Юн-ки  19-2 1 этап  "/>
      <sheetName val="ПР 1000мсх Юн-ки Сумма эт"/>
      <sheetName val="ПР 1000мсх Юн-ры  19-2 1 эт 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СР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СР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СР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СР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СР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СР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СР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СР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СР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СР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СР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 xml:space="preserve">1 СР 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СР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СР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СР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СР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СР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СР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СР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СР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СР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10077949584</v>
          </cell>
          <cell r="C139" t="str">
            <v>БЛАГОДАРОВА Варвара</v>
          </cell>
          <cell r="D139">
            <v>37972</v>
          </cell>
          <cell r="E139" t="str">
            <v>МС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СР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СР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СР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СР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СР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СР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СР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СР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СР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СР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СР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СР</v>
          </cell>
          <cell r="F182" t="str">
            <v>Москва</v>
          </cell>
        </row>
        <row r="183">
          <cell r="A183">
            <v>160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СР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СР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СР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73"/>
  <sheetViews>
    <sheetView tabSelected="1" view="pageBreakPreview" zoomScale="50" zoomScaleNormal="100" zoomScaleSheetLayoutView="50" workbookViewId="0">
      <selection activeCell="Q9" sqref="Q9"/>
    </sheetView>
  </sheetViews>
  <sheetFormatPr defaultColWidth="9.28515625" defaultRowHeight="12.75" x14ac:dyDescent="0.25"/>
  <cols>
    <col min="1" max="1" width="11" style="2" customWidth="1"/>
    <col min="2" max="2" width="10.28515625" style="3" customWidth="1"/>
    <col min="3" max="3" width="24.7109375" style="3" customWidth="1"/>
    <col min="4" max="4" width="42.42578125" style="2" customWidth="1"/>
    <col min="5" max="5" width="23.140625" style="4" customWidth="1"/>
    <col min="6" max="6" width="15" style="2" customWidth="1"/>
    <col min="7" max="7" width="56.85546875" style="2" customWidth="1"/>
    <col min="8" max="10" width="15.85546875" style="2" customWidth="1"/>
    <col min="11" max="11" width="16" style="2" customWidth="1"/>
    <col min="12" max="12" width="19" style="2" customWidth="1"/>
    <col min="13" max="13" width="18.28515625" style="2" customWidth="1"/>
    <col min="14" max="15" width="9.28515625" style="2"/>
    <col min="16" max="16" width="0" style="2" hidden="1" customWidth="1"/>
    <col min="17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35" customHeight="1" x14ac:dyDescent="0.25"/>
    <row r="6" spans="1:13" s="6" customFormat="1" ht="32.25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28.5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6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30.75" customHeight="1" thickTop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ht="25.5" customHeight="1" x14ac:dyDescent="0.25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31.5" customHeight="1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2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8.75" x14ac:dyDescent="0.25">
      <c r="A13" s="17" t="s">
        <v>9</v>
      </c>
      <c r="B13" s="18"/>
      <c r="C13" s="18"/>
      <c r="D13" s="19"/>
      <c r="E13" s="20"/>
      <c r="F13" s="21"/>
      <c r="G13" s="22" t="s">
        <v>10</v>
      </c>
      <c r="H13" s="21"/>
      <c r="I13" s="21"/>
      <c r="J13" s="21"/>
      <c r="K13" s="21"/>
      <c r="L13" s="23"/>
      <c r="M13" s="24" t="s">
        <v>11</v>
      </c>
    </row>
    <row r="14" spans="1:13" ht="18.75" x14ac:dyDescent="0.25">
      <c r="A14" s="25" t="s">
        <v>12</v>
      </c>
      <c r="B14" s="26"/>
      <c r="C14" s="26"/>
      <c r="D14" s="27"/>
      <c r="E14" s="28"/>
      <c r="F14" s="29"/>
      <c r="G14" s="30" t="s">
        <v>13</v>
      </c>
      <c r="H14" s="29"/>
      <c r="I14" s="29"/>
      <c r="J14" s="29"/>
      <c r="K14" s="29"/>
      <c r="L14" s="31"/>
      <c r="M14" s="32" t="s">
        <v>14</v>
      </c>
    </row>
    <row r="15" spans="1:13" ht="18.75" x14ac:dyDescent="0.25">
      <c r="A15" s="33" t="s">
        <v>15</v>
      </c>
      <c r="B15" s="34"/>
      <c r="C15" s="34"/>
      <c r="D15" s="34"/>
      <c r="E15" s="34"/>
      <c r="F15" s="34"/>
      <c r="G15" s="35"/>
      <c r="H15" s="36" t="s">
        <v>16</v>
      </c>
      <c r="I15" s="34"/>
      <c r="J15" s="34"/>
      <c r="K15" s="34"/>
      <c r="L15" s="34"/>
      <c r="M15" s="37"/>
    </row>
    <row r="16" spans="1:13" ht="18.75" x14ac:dyDescent="0.25">
      <c r="A16" s="38"/>
      <c r="B16" s="39"/>
      <c r="C16" s="39"/>
      <c r="D16" s="40"/>
      <c r="E16" s="41"/>
      <c r="F16" s="40"/>
      <c r="G16" s="42" t="s">
        <v>17</v>
      </c>
      <c r="H16" s="43" t="s">
        <v>18</v>
      </c>
      <c r="I16" s="44"/>
      <c r="J16" s="44"/>
      <c r="K16" s="44"/>
      <c r="L16" s="44"/>
      <c r="M16" s="45"/>
    </row>
    <row r="17" spans="1:15" ht="18.75" x14ac:dyDescent="0.25">
      <c r="A17" s="38" t="s">
        <v>19</v>
      </c>
      <c r="B17" s="39"/>
      <c r="C17" s="39"/>
      <c r="D17" s="40"/>
      <c r="E17" s="46"/>
      <c r="F17" s="40"/>
      <c r="G17" s="47" t="s">
        <v>20</v>
      </c>
      <c r="H17" s="48" t="s">
        <v>21</v>
      </c>
      <c r="I17" s="49"/>
      <c r="J17" s="49"/>
      <c r="K17" s="49"/>
      <c r="L17" s="49"/>
      <c r="M17" s="50"/>
    </row>
    <row r="18" spans="1:15" ht="18.75" x14ac:dyDescent="0.25">
      <c r="A18" s="38" t="s">
        <v>22</v>
      </c>
      <c r="B18" s="39"/>
      <c r="C18" s="39"/>
      <c r="D18" s="42"/>
      <c r="E18" s="41"/>
      <c r="F18" s="40"/>
      <c r="G18" s="47" t="s">
        <v>23</v>
      </c>
      <c r="H18" s="48" t="s">
        <v>24</v>
      </c>
      <c r="I18" s="49"/>
      <c r="J18" s="49"/>
      <c r="K18" s="49"/>
      <c r="L18" s="49"/>
      <c r="M18" s="50"/>
    </row>
    <row r="19" spans="1:15" ht="19.5" thickBot="1" x14ac:dyDescent="0.3">
      <c r="A19" s="51" t="s">
        <v>25</v>
      </c>
      <c r="B19" s="52"/>
      <c r="C19" s="52"/>
      <c r="D19" s="53"/>
      <c r="E19" s="54"/>
      <c r="F19" s="55"/>
      <c r="G19" s="56" t="s">
        <v>26</v>
      </c>
      <c r="H19" s="57" t="s">
        <v>27</v>
      </c>
      <c r="I19" s="58"/>
      <c r="J19" s="59"/>
      <c r="K19" s="59">
        <v>0.2</v>
      </c>
      <c r="L19" s="60"/>
      <c r="M19" s="61"/>
    </row>
    <row r="20" spans="1:15" ht="6.75" customHeight="1" thickTop="1" thickBot="1" x14ac:dyDescent="0.3">
      <c r="A20" s="62"/>
      <c r="B20" s="63"/>
      <c r="C20" s="63"/>
      <c r="D20" s="62"/>
      <c r="E20" s="46"/>
      <c r="F20" s="62"/>
      <c r="G20" s="62"/>
      <c r="H20" s="62"/>
      <c r="I20" s="62"/>
      <c r="J20" s="62"/>
      <c r="K20" s="62"/>
      <c r="L20" s="62"/>
      <c r="M20" s="62"/>
    </row>
    <row r="21" spans="1:15" ht="54" customHeight="1" thickTop="1" x14ac:dyDescent="0.25">
      <c r="A21" s="64" t="s">
        <v>28</v>
      </c>
      <c r="B21" s="65" t="s">
        <v>29</v>
      </c>
      <c r="C21" s="65" t="s">
        <v>30</v>
      </c>
      <c r="D21" s="65" t="s">
        <v>31</v>
      </c>
      <c r="E21" s="66" t="s">
        <v>32</v>
      </c>
      <c r="F21" s="65" t="s">
        <v>33</v>
      </c>
      <c r="G21" s="65" t="s">
        <v>34</v>
      </c>
      <c r="H21" s="67" t="s">
        <v>35</v>
      </c>
      <c r="I21" s="68"/>
      <c r="J21" s="65" t="s">
        <v>36</v>
      </c>
      <c r="K21" s="69" t="s">
        <v>37</v>
      </c>
      <c r="L21" s="67" t="s">
        <v>38</v>
      </c>
      <c r="M21" s="70" t="s">
        <v>39</v>
      </c>
    </row>
    <row r="22" spans="1:15" ht="20.25" customHeight="1" x14ac:dyDescent="0.25">
      <c r="A22" s="71"/>
      <c r="B22" s="72"/>
      <c r="C22" s="72"/>
      <c r="D22" s="72"/>
      <c r="E22" s="73"/>
      <c r="F22" s="72"/>
      <c r="G22" s="72"/>
      <c r="H22" s="74" t="s">
        <v>40</v>
      </c>
      <c r="I22" s="74" t="s">
        <v>41</v>
      </c>
      <c r="J22" s="72"/>
      <c r="K22" s="75"/>
      <c r="L22" s="76"/>
      <c r="M22" s="77"/>
    </row>
    <row r="23" spans="1:15" s="89" customFormat="1" ht="30" customHeight="1" x14ac:dyDescent="0.25">
      <c r="A23" s="78">
        <v>1</v>
      </c>
      <c r="B23" s="79">
        <v>1</v>
      </c>
      <c r="C23" s="80">
        <f>VLOOKUP(B23,[1]Список!$A$1:$F$551,2,0)</f>
        <v>10034956154</v>
      </c>
      <c r="D23" s="81" t="str">
        <f>VLOOKUP(B23,[1]Список!$A$1:$F$551,3,0)</f>
        <v>БУРЛАКОВ Данила</v>
      </c>
      <c r="E23" s="82">
        <f>VLOOKUP(B23,[1]Список!$A$1:$F$551,4,0)</f>
        <v>36828</v>
      </c>
      <c r="F23" s="80" t="str">
        <f>VLOOKUP(B23,[1]Список!$A$1:$F$551,5,0)</f>
        <v>МС</v>
      </c>
      <c r="G23" s="80" t="str">
        <f>VLOOKUP(B23,[1]Список!$A$1:$F$551,6,0)</f>
        <v>Москва</v>
      </c>
      <c r="H23" s="83">
        <v>5.425925925925926E-5</v>
      </c>
      <c r="I23" s="84">
        <f t="shared" ref="I23:I59" si="0">J23-H23</f>
        <v>5.6446759259259239E-5</v>
      </c>
      <c r="J23" s="85">
        <v>1.107060185185185E-4</v>
      </c>
      <c r="K23" s="86">
        <f t="shared" ref="K23:K59" si="1">$K$19/((J23*24))</f>
        <v>75.274438055410371</v>
      </c>
      <c r="L23" s="87" t="s">
        <v>42</v>
      </c>
      <c r="M23" s="88"/>
      <c r="O23" s="6" t="s">
        <v>43</v>
      </c>
    </row>
    <row r="24" spans="1:15" s="89" customFormat="1" ht="30" customHeight="1" x14ac:dyDescent="0.25">
      <c r="A24" s="78">
        <v>2</v>
      </c>
      <c r="B24" s="79">
        <v>72</v>
      </c>
      <c r="C24" s="80">
        <f>VLOOKUP(B24,[1]Список!$A$1:$F$551,2,0)</f>
        <v>10007772108</v>
      </c>
      <c r="D24" s="81" t="str">
        <f>VLOOKUP(B24,[1]Список!$A$1:$F$551,3,0)</f>
        <v>ДУБЧЕНКО Александр</v>
      </c>
      <c r="E24" s="82">
        <f>VLOOKUP(B24,[1]Список!$A$1:$F$551,4,0)</f>
        <v>34749</v>
      </c>
      <c r="F24" s="80" t="str">
        <f>VLOOKUP(B24,[1]Список!$A$1:$F$551,5,0)</f>
        <v>МСМК</v>
      </c>
      <c r="G24" s="80" t="str">
        <f>VLOOKUP(B24,[1]Список!$A$1:$F$551,6,0)</f>
        <v>Тульская область</v>
      </c>
      <c r="H24" s="83">
        <v>5.5960648148148142E-5</v>
      </c>
      <c r="I24" s="84">
        <f t="shared" si="0"/>
        <v>5.6469907407407417E-5</v>
      </c>
      <c r="J24" s="85">
        <v>1.1243055555555556E-4</v>
      </c>
      <c r="K24" s="86">
        <f t="shared" si="1"/>
        <v>74.11982705373687</v>
      </c>
      <c r="L24" s="87" t="s">
        <v>44</v>
      </c>
      <c r="M24" s="88"/>
      <c r="O24" s="6"/>
    </row>
    <row r="25" spans="1:15" s="89" customFormat="1" ht="30" customHeight="1" x14ac:dyDescent="0.25">
      <c r="A25" s="78">
        <v>3</v>
      </c>
      <c r="B25" s="79">
        <v>4</v>
      </c>
      <c r="C25" s="80">
        <f>VLOOKUP(B25,[1]Список!$A$1:$F$551,2,0)</f>
        <v>10112134711</v>
      </c>
      <c r="D25" s="81" t="str">
        <f>VLOOKUP(B25,[1]Список!$A$1:$F$551,3,0)</f>
        <v>САМУСЕВ Иван</v>
      </c>
      <c r="E25" s="82">
        <f>VLOOKUP(B25,[1]Список!$A$1:$F$551,4,0)</f>
        <v>38958</v>
      </c>
      <c r="F25" s="80" t="str">
        <f>VLOOKUP(B25,[1]Список!$A$1:$F$551,5,0)</f>
        <v>МС</v>
      </c>
      <c r="G25" s="80" t="str">
        <f>VLOOKUP(B25,[1]Список!$A$1:$F$551,6,0)</f>
        <v>Москва</v>
      </c>
      <c r="H25" s="83">
        <v>5.5682870370370374E-5</v>
      </c>
      <c r="I25" s="84">
        <f t="shared" si="0"/>
        <v>5.7152777777777775E-5</v>
      </c>
      <c r="J25" s="85">
        <v>1.1283564814814815E-4</v>
      </c>
      <c r="K25" s="86">
        <f t="shared" si="1"/>
        <v>73.853728587547451</v>
      </c>
      <c r="L25" s="87" t="s">
        <v>44</v>
      </c>
      <c r="M25" s="88"/>
      <c r="O25" s="2"/>
    </row>
    <row r="26" spans="1:15" s="89" customFormat="1" ht="30" customHeight="1" x14ac:dyDescent="0.25">
      <c r="A26" s="78">
        <v>4</v>
      </c>
      <c r="B26" s="79">
        <v>2</v>
      </c>
      <c r="C26" s="80">
        <f>VLOOKUP(B26,[1]Список!$A$1:$F$551,2,0)</f>
        <v>10076948161</v>
      </c>
      <c r="D26" s="81" t="str">
        <f>VLOOKUP(B26,[1]Список!$A$1:$F$551,3,0)</f>
        <v>ЯВЕНКОВ Александр</v>
      </c>
      <c r="E26" s="82">
        <f>VLOOKUP(B26,[1]Список!$A$1:$F$551,4,0)</f>
        <v>38092</v>
      </c>
      <c r="F26" s="80" t="str">
        <f>VLOOKUP(B26,[1]Список!$A$1:$F$551,5,0)</f>
        <v>МС</v>
      </c>
      <c r="G26" s="80" t="str">
        <f>VLOOKUP(B26,[1]Список!$A$1:$F$551,6,0)</f>
        <v>Москва</v>
      </c>
      <c r="H26" s="83">
        <v>5.5706018518518511E-5</v>
      </c>
      <c r="I26" s="84">
        <f t="shared" si="0"/>
        <v>5.7199074074074103E-5</v>
      </c>
      <c r="J26" s="85">
        <v>1.1290509259259261E-4</v>
      </c>
      <c r="K26" s="86">
        <f t="shared" si="1"/>
        <v>73.808303434136334</v>
      </c>
      <c r="L26" s="87" t="s">
        <v>44</v>
      </c>
      <c r="M26" s="88"/>
      <c r="O26" s="6" t="s">
        <v>45</v>
      </c>
    </row>
    <row r="27" spans="1:15" s="89" customFormat="1" ht="30" customHeight="1" x14ac:dyDescent="0.25">
      <c r="A27" s="78">
        <v>5</v>
      </c>
      <c r="B27" s="79">
        <v>74</v>
      </c>
      <c r="C27" s="80">
        <f>VLOOKUP(B27,[1]Список!$A$1:$F$551,2,0)</f>
        <v>10083104530</v>
      </c>
      <c r="D27" s="81" t="str">
        <f>VLOOKUP(B27,[1]Список!$A$1:$F$551,3,0)</f>
        <v>ГИРИЛОВИЧ Игорь</v>
      </c>
      <c r="E27" s="82">
        <f>VLOOKUP(B27,[1]Список!$A$1:$F$551,4,0)</f>
        <v>38427</v>
      </c>
      <c r="F27" s="80" t="str">
        <f>VLOOKUP(B27,[1]Список!$A$1:$F$551,5,0)</f>
        <v>МС</v>
      </c>
      <c r="G27" s="80" t="str">
        <f>VLOOKUP(B27,[1]Список!$A$1:$F$551,6,0)</f>
        <v>Тульская область</v>
      </c>
      <c r="H27" s="83">
        <v>5.5648148148148148E-5</v>
      </c>
      <c r="I27" s="84">
        <f t="shared" si="0"/>
        <v>5.74537037037037E-5</v>
      </c>
      <c r="J27" s="85">
        <v>1.1310185185185185E-4</v>
      </c>
      <c r="K27" s="86">
        <f t="shared" si="1"/>
        <v>73.679901760131003</v>
      </c>
      <c r="L27" s="87" t="s">
        <v>44</v>
      </c>
      <c r="M27" s="88"/>
      <c r="O27" s="6" t="s">
        <v>46</v>
      </c>
    </row>
    <row r="28" spans="1:15" s="89" customFormat="1" ht="30" customHeight="1" x14ac:dyDescent="0.25">
      <c r="A28" s="78">
        <v>6</v>
      </c>
      <c r="B28" s="79">
        <v>93</v>
      </c>
      <c r="C28" s="80">
        <f>VLOOKUP(B28,[1]Список!$A$1:$F$551,2,0)</f>
        <v>10103577792</v>
      </c>
      <c r="D28" s="81" t="str">
        <f>VLOOKUP(B28,[1]Список!$A$1:$F$551,3,0)</f>
        <v>АЛЕКСЕЕВ Лаврентий</v>
      </c>
      <c r="E28" s="82">
        <f>VLOOKUP(B28,[1]Список!$A$1:$F$551,4,0)</f>
        <v>37602</v>
      </c>
      <c r="F28" s="80" t="str">
        <f>VLOOKUP(B28,[1]Список!$A$1:$F$551,5,0)</f>
        <v>МС</v>
      </c>
      <c r="G28" s="80" t="str">
        <f>VLOOKUP(B28,[1]Список!$A$1:$F$551,6,0)</f>
        <v>Санкт-Петербург</v>
      </c>
      <c r="H28" s="83">
        <v>5.6192129629629642E-5</v>
      </c>
      <c r="I28" s="84">
        <f t="shared" si="0"/>
        <v>5.7523148148148112E-5</v>
      </c>
      <c r="J28" s="85">
        <v>1.1371527777777775E-4</v>
      </c>
      <c r="K28" s="86">
        <f t="shared" si="1"/>
        <v>73.282442748091626</v>
      </c>
      <c r="L28" s="87" t="s">
        <v>44</v>
      </c>
      <c r="M28" s="88"/>
      <c r="O28" s="6"/>
    </row>
    <row r="29" spans="1:15" s="89" customFormat="1" ht="30" customHeight="1" x14ac:dyDescent="0.25">
      <c r="A29" s="78">
        <v>7</v>
      </c>
      <c r="B29" s="79">
        <v>7</v>
      </c>
      <c r="C29" s="80">
        <f>VLOOKUP(B29,[1]Список!$A$1:$F$551,2,0)</f>
        <v>10053869942</v>
      </c>
      <c r="D29" s="81" t="str">
        <f>VLOOKUP(B29,[1]Список!$A$1:$F$551,3,0)</f>
        <v>БИРЮКОВ Никита</v>
      </c>
      <c r="E29" s="82">
        <f>VLOOKUP(B29,[1]Список!$A$1:$F$551,4,0)</f>
        <v>37988</v>
      </c>
      <c r="F29" s="80" t="str">
        <f>VLOOKUP(B29,[1]Список!$A$1:$F$551,5,0)</f>
        <v>МС</v>
      </c>
      <c r="G29" s="80" t="str">
        <f>VLOOKUP(B29,[1]Список!$A$1:$F$551,6,0)</f>
        <v>Москва</v>
      </c>
      <c r="H29" s="83">
        <v>5.6215277777777779E-5</v>
      </c>
      <c r="I29" s="84">
        <f t="shared" si="0"/>
        <v>5.785879629629629E-5</v>
      </c>
      <c r="J29" s="85">
        <v>1.1407407407407407E-4</v>
      </c>
      <c r="K29" s="86">
        <f t="shared" si="1"/>
        <v>73.05194805194806</v>
      </c>
      <c r="L29" s="87" t="s">
        <v>44</v>
      </c>
      <c r="M29" s="88"/>
      <c r="O29" s="6" t="s">
        <v>47</v>
      </c>
    </row>
    <row r="30" spans="1:15" s="89" customFormat="1" ht="30" customHeight="1" x14ac:dyDescent="0.25">
      <c r="A30" s="78">
        <v>8</v>
      </c>
      <c r="B30" s="79">
        <v>73</v>
      </c>
      <c r="C30" s="80">
        <f>VLOOKUP(B30,[1]Список!$A$1:$F$551,2,0)</f>
        <v>10015266972</v>
      </c>
      <c r="D30" s="81" t="str">
        <f>VLOOKUP(B30,[1]Список!$A$1:$F$551,3,0)</f>
        <v>НЕСТЕРОВ Дмитрий</v>
      </c>
      <c r="E30" s="82">
        <f>VLOOKUP(B30,[1]Список!$A$1:$F$551,4,0)</f>
        <v>36202</v>
      </c>
      <c r="F30" s="80" t="str">
        <f>VLOOKUP(B30,[1]Список!$A$1:$F$551,5,0)</f>
        <v>МСМК</v>
      </c>
      <c r="G30" s="80" t="str">
        <f>VLOOKUP(B30,[1]Список!$A$1:$F$551,6,0)</f>
        <v>Тульская область</v>
      </c>
      <c r="H30" s="83">
        <v>5.6736111111111116E-5</v>
      </c>
      <c r="I30" s="84">
        <f t="shared" si="0"/>
        <v>5.7476851851851858E-5</v>
      </c>
      <c r="J30" s="85">
        <v>1.1421296296296297E-4</v>
      </c>
      <c r="K30" s="86">
        <f t="shared" si="1"/>
        <v>72.963113092825296</v>
      </c>
      <c r="L30" s="87" t="s">
        <v>44</v>
      </c>
      <c r="M30" s="88"/>
      <c r="O30" s="6" t="s">
        <v>48</v>
      </c>
    </row>
    <row r="31" spans="1:15" s="89" customFormat="1" ht="30" customHeight="1" x14ac:dyDescent="0.25">
      <c r="A31" s="78">
        <v>9</v>
      </c>
      <c r="B31" s="79">
        <v>32</v>
      </c>
      <c r="C31" s="80" t="str">
        <f>VLOOKUP(B31,[1]Список!$A$1:$F$551,2,0)</f>
        <v>10082146957</v>
      </c>
      <c r="D31" s="81" t="str">
        <f>VLOOKUP(B31,[1]Список!$A$1:$F$551,3,0)</f>
        <v>ЧЕРНЯВСКИЙ Игорь</v>
      </c>
      <c r="E31" s="82">
        <f>VLOOKUP(B31,[1]Список!$A$1:$F$551,4,0)</f>
        <v>38445</v>
      </c>
      <c r="F31" s="80" t="str">
        <f>VLOOKUP(B31,[1]Список!$A$1:$F$551,5,0)</f>
        <v>МС</v>
      </c>
      <c r="G31" s="80" t="str">
        <f>VLOOKUP(B31,[1]Список!$A$1:$F$551,6,0)</f>
        <v>Москва</v>
      </c>
      <c r="H31" s="83">
        <v>5.6666666666666664E-5</v>
      </c>
      <c r="I31" s="84">
        <f t="shared" si="0"/>
        <v>5.7638888888888886E-5</v>
      </c>
      <c r="J31" s="85">
        <v>1.1430555555555555E-4</v>
      </c>
      <c r="K31" s="86">
        <f t="shared" si="1"/>
        <v>72.904009720534631</v>
      </c>
      <c r="L31" s="87" t="s">
        <v>44</v>
      </c>
      <c r="M31" s="88"/>
      <c r="O31" s="6" t="s">
        <v>49</v>
      </c>
    </row>
    <row r="32" spans="1:15" s="89" customFormat="1" ht="30" customHeight="1" x14ac:dyDescent="0.25">
      <c r="A32" s="78">
        <v>10</v>
      </c>
      <c r="B32" s="79">
        <v>77</v>
      </c>
      <c r="C32" s="80">
        <f>VLOOKUP(B32,[1]Список!$A$1:$F$551,2,0)</f>
        <v>10034934431</v>
      </c>
      <c r="D32" s="81" t="str">
        <f>VLOOKUP(B32,[1]Список!$A$1:$F$551,3,0)</f>
        <v>НАУМОВ Максим</v>
      </c>
      <c r="E32" s="82">
        <f>VLOOKUP(B32,[1]Список!$A$1:$F$551,4,0)</f>
        <v>36630</v>
      </c>
      <c r="F32" s="80" t="str">
        <f>VLOOKUP(B32,[1]Список!$A$1:$F$551,5,0)</f>
        <v>МС</v>
      </c>
      <c r="G32" s="80" t="str">
        <f>VLOOKUP(B32,[1]Список!$A$1:$F$551,6,0)</f>
        <v>Тульская область</v>
      </c>
      <c r="H32" s="83">
        <v>5.6539351851851855E-5</v>
      </c>
      <c r="I32" s="84">
        <f t="shared" si="0"/>
        <v>5.7800925925925914E-5</v>
      </c>
      <c r="J32" s="85">
        <v>1.1434027777777777E-4</v>
      </c>
      <c r="K32" s="86">
        <f t="shared" si="1"/>
        <v>72.881870634679629</v>
      </c>
      <c r="L32" s="87" t="s">
        <v>44</v>
      </c>
      <c r="M32" s="88"/>
      <c r="O32" s="6" t="s">
        <v>50</v>
      </c>
    </row>
    <row r="33" spans="1:13" s="89" customFormat="1" ht="30" customHeight="1" x14ac:dyDescent="0.25">
      <c r="A33" s="78">
        <v>11</v>
      </c>
      <c r="B33" s="90">
        <v>29</v>
      </c>
      <c r="C33" s="80" t="str">
        <f>VLOOKUP(B33,[1]Список!$A$1:$F$551,2,0)</f>
        <v>10076776187</v>
      </c>
      <c r="D33" s="81" t="str">
        <f>VLOOKUP(B33,[1]Список!$A$1:$F$551,3,0)</f>
        <v>ПОПОВ Александр</v>
      </c>
      <c r="E33" s="82">
        <f>VLOOKUP(B33,[1]Список!$A$1:$F$551,4,0)</f>
        <v>37974</v>
      </c>
      <c r="F33" s="80" t="str">
        <f>VLOOKUP(B33,[1]Список!$A$1:$F$551,5,0)</f>
        <v>МС</v>
      </c>
      <c r="G33" s="80" t="str">
        <f>VLOOKUP(B33,[1]Список!$A$1:$F$551,6,0)</f>
        <v>Москва</v>
      </c>
      <c r="H33" s="83">
        <v>5.6412037037037026E-5</v>
      </c>
      <c r="I33" s="84">
        <f t="shared" si="0"/>
        <v>5.8449074074074073E-5</v>
      </c>
      <c r="J33" s="85">
        <v>1.148611111111111E-4</v>
      </c>
      <c r="K33" s="86">
        <f t="shared" si="1"/>
        <v>72.551390568319235</v>
      </c>
      <c r="L33" s="87" t="s">
        <v>44</v>
      </c>
      <c r="M33" s="88"/>
    </row>
    <row r="34" spans="1:13" s="89" customFormat="1" ht="30" customHeight="1" x14ac:dyDescent="0.25">
      <c r="A34" s="78">
        <v>12</v>
      </c>
      <c r="B34" s="90">
        <v>76</v>
      </c>
      <c r="C34" s="80">
        <f>VLOOKUP(B34,[1]Список!$A$1:$F$551,2,0)</f>
        <v>10094923271</v>
      </c>
      <c r="D34" s="81" t="str">
        <f>VLOOKUP(B34,[1]Список!$A$1:$F$551,3,0)</f>
        <v>БЫКОВСКИЙ Никита</v>
      </c>
      <c r="E34" s="82">
        <f>VLOOKUP(B34,[1]Список!$A$1:$F$551,4,0)</f>
        <v>38917</v>
      </c>
      <c r="F34" s="80" t="str">
        <f>VLOOKUP(B34,[1]Список!$A$1:$F$551,5,0)</f>
        <v>МС</v>
      </c>
      <c r="G34" s="80" t="str">
        <f>VLOOKUP(B34,[1]Список!$A$1:$F$551,6,0)</f>
        <v>Тульская область</v>
      </c>
      <c r="H34" s="91">
        <v>5.6435185185185184E-5</v>
      </c>
      <c r="I34" s="84">
        <f t="shared" si="0"/>
        <v>5.8518518518518518E-5</v>
      </c>
      <c r="J34" s="92">
        <v>1.149537037037037E-4</v>
      </c>
      <c r="K34" s="86">
        <f t="shared" si="1"/>
        <v>72.492952074103911</v>
      </c>
      <c r="L34" s="87" t="s">
        <v>44</v>
      </c>
      <c r="M34" s="93"/>
    </row>
    <row r="35" spans="1:13" s="89" customFormat="1" ht="30" customHeight="1" x14ac:dyDescent="0.25">
      <c r="A35" s="78">
        <v>13</v>
      </c>
      <c r="B35" s="90">
        <v>92</v>
      </c>
      <c r="C35" s="80">
        <f>VLOOKUP(B35,[1]Список!$A$1:$F$551,2,0)</f>
        <v>10063781322</v>
      </c>
      <c r="D35" s="81" t="str">
        <f>VLOOKUP(B35,[1]Список!$A$1:$F$551,3,0)</f>
        <v>ШЕКЕЛАШВИЛИ Давид</v>
      </c>
      <c r="E35" s="82">
        <f>VLOOKUP(B35,[1]Список!$A$1:$F$551,4,0)</f>
        <v>37834</v>
      </c>
      <c r="F35" s="80" t="str">
        <f>VLOOKUP(B35,[1]Список!$A$1:$F$551,5,0)</f>
        <v>МС</v>
      </c>
      <c r="G35" s="80" t="str">
        <f>VLOOKUP(B35,[1]Список!$A$1:$F$551,6,0)</f>
        <v>Санкт-Петербург</v>
      </c>
      <c r="H35" s="91">
        <v>5.6886574074074075E-5</v>
      </c>
      <c r="I35" s="84">
        <f t="shared" si="0"/>
        <v>5.8252314814814819E-5</v>
      </c>
      <c r="J35" s="92">
        <v>1.1513888888888889E-4</v>
      </c>
      <c r="K35" s="86">
        <f t="shared" si="1"/>
        <v>72.376357056694815</v>
      </c>
      <c r="L35" s="87" t="s">
        <v>44</v>
      </c>
      <c r="M35" s="93"/>
    </row>
    <row r="36" spans="1:13" s="89" customFormat="1" ht="30" customHeight="1" x14ac:dyDescent="0.25">
      <c r="A36" s="78">
        <v>14</v>
      </c>
      <c r="B36" s="90">
        <v>6</v>
      </c>
      <c r="C36" s="80">
        <f>VLOOKUP(B36,[1]Список!$A$1:$F$551,2,0)</f>
        <v>10100511986</v>
      </c>
      <c r="D36" s="81" t="str">
        <f>VLOOKUP(B36,[1]Список!$A$1:$F$551,3,0)</f>
        <v>АФАНАСЬЕВ Никита</v>
      </c>
      <c r="E36" s="82">
        <f>VLOOKUP(B36,[1]Список!$A$1:$F$551,4,0)</f>
        <v>38756</v>
      </c>
      <c r="F36" s="80" t="str">
        <f>VLOOKUP(B36,[1]Список!$A$1:$F$551,5,0)</f>
        <v>КМС</v>
      </c>
      <c r="G36" s="80" t="str">
        <f>VLOOKUP(B36,[1]Список!$A$1:$F$551,6,0)</f>
        <v>Москва</v>
      </c>
      <c r="H36" s="91">
        <v>5.6805555555555568E-5</v>
      </c>
      <c r="I36" s="84">
        <f t="shared" si="0"/>
        <v>5.862268518518519E-5</v>
      </c>
      <c r="J36" s="92">
        <v>1.1542824074074076E-4</v>
      </c>
      <c r="K36" s="86">
        <f t="shared" si="1"/>
        <v>72.194926301012728</v>
      </c>
      <c r="L36" s="87" t="s">
        <v>44</v>
      </c>
      <c r="M36" s="93"/>
    </row>
    <row r="37" spans="1:13" s="89" customFormat="1" ht="30" customHeight="1" x14ac:dyDescent="0.25">
      <c r="A37" s="78">
        <v>15</v>
      </c>
      <c r="B37" s="90">
        <v>75</v>
      </c>
      <c r="C37" s="80">
        <f>VLOOKUP(B37,[1]Список!$A$1:$F$551,2,0)</f>
        <v>10082411180</v>
      </c>
      <c r="D37" s="81" t="str">
        <f>VLOOKUP(B37,[1]Список!$A$1:$F$551,3,0)</f>
        <v>МЕДЕНЕЦ Богдан</v>
      </c>
      <c r="E37" s="82">
        <f>VLOOKUP(B37,[1]Список!$A$1:$F$551,4,0)</f>
        <v>38034</v>
      </c>
      <c r="F37" s="80" t="str">
        <f>VLOOKUP(B37,[1]Список!$A$1:$F$551,5,0)</f>
        <v>МС</v>
      </c>
      <c r="G37" s="80" t="str">
        <f>VLOOKUP(B37,[1]Список!$A$1:$F$551,6,0)</f>
        <v>Тульская область</v>
      </c>
      <c r="H37" s="91">
        <v>5.7881944444444448E-5</v>
      </c>
      <c r="I37" s="84">
        <f t="shared" si="0"/>
        <v>5.8055555555555544E-5</v>
      </c>
      <c r="J37" s="92">
        <v>1.1593749999999999E-4</v>
      </c>
      <c r="K37" s="86">
        <f t="shared" si="1"/>
        <v>71.877807726864333</v>
      </c>
      <c r="L37" s="87" t="s">
        <v>44</v>
      </c>
      <c r="M37" s="93"/>
    </row>
    <row r="38" spans="1:13" s="89" customFormat="1" ht="30" customHeight="1" x14ac:dyDescent="0.25">
      <c r="A38" s="78">
        <v>16</v>
      </c>
      <c r="B38" s="90">
        <v>91</v>
      </c>
      <c r="C38" s="80">
        <f>VLOOKUP(B38,[1]Список!$A$1:$F$551,2,0)</f>
        <v>10090420148</v>
      </c>
      <c r="D38" s="81" t="str">
        <f>VLOOKUP(B38,[1]Список!$A$1:$F$551,3,0)</f>
        <v>ГАЛИХАНОВ Денис</v>
      </c>
      <c r="E38" s="82">
        <f>VLOOKUP(B38,[1]Список!$A$1:$F$551,4,0)</f>
        <v>38909</v>
      </c>
      <c r="F38" s="80" t="str">
        <f>VLOOKUP(B38,[1]Список!$A$1:$F$551,5,0)</f>
        <v>МС</v>
      </c>
      <c r="G38" s="80" t="str">
        <f>VLOOKUP(B38,[1]Список!$A$1:$F$551,6,0)</f>
        <v>Санкт-Петербург</v>
      </c>
      <c r="H38" s="91">
        <v>5.7523148148148146E-5</v>
      </c>
      <c r="I38" s="84">
        <f t="shared" si="0"/>
        <v>5.8599537037037039E-5</v>
      </c>
      <c r="J38" s="92">
        <v>1.1612268518518518E-4</v>
      </c>
      <c r="K38" s="86">
        <f t="shared" si="1"/>
        <v>71.76318150104656</v>
      </c>
      <c r="L38" s="87" t="s">
        <v>44</v>
      </c>
      <c r="M38" s="93"/>
    </row>
    <row r="39" spans="1:13" s="89" customFormat="1" ht="30" customHeight="1" x14ac:dyDescent="0.25">
      <c r="A39" s="78">
        <v>17</v>
      </c>
      <c r="B39" s="90">
        <v>36</v>
      </c>
      <c r="C39" s="80" t="str">
        <f>VLOOKUP(B39,[1]Список!$A$1:$F$551,2,0)</f>
        <v>10090423683</v>
      </c>
      <c r="D39" s="81" t="str">
        <f>VLOOKUP(B39,[1]Список!$A$1:$F$551,3,0)</f>
        <v>ШЕШЕНИН Андрей</v>
      </c>
      <c r="E39" s="82">
        <f>VLOOKUP(B39,[1]Список!$A$1:$F$551,4,0)</f>
        <v>38945</v>
      </c>
      <c r="F39" s="80" t="str">
        <f>VLOOKUP(B39,[1]Список!$A$1:$F$551,5,0)</f>
        <v>КМС</v>
      </c>
      <c r="G39" s="80" t="str">
        <f>VLOOKUP(B39,[1]Список!$A$1:$F$551,6,0)</f>
        <v>Москва</v>
      </c>
      <c r="H39" s="91">
        <v>5.6921296296296295E-5</v>
      </c>
      <c r="I39" s="84">
        <f t="shared" si="0"/>
        <v>5.9270833333333328E-5</v>
      </c>
      <c r="J39" s="92">
        <v>1.1619212962962962E-4</v>
      </c>
      <c r="K39" s="86">
        <f t="shared" si="1"/>
        <v>71.720290865624065</v>
      </c>
      <c r="L39" s="87" t="s">
        <v>44</v>
      </c>
      <c r="M39" s="93"/>
    </row>
    <row r="40" spans="1:13" s="89" customFormat="1" ht="30" customHeight="1" x14ac:dyDescent="0.25">
      <c r="A40" s="78">
        <v>18</v>
      </c>
      <c r="B40" s="90">
        <v>5</v>
      </c>
      <c r="C40" s="80">
        <f>VLOOKUP(B40,[1]Список!$A$1:$F$551,2,0)</f>
        <v>10092179383</v>
      </c>
      <c r="D40" s="81" t="str">
        <f>VLOOKUP(B40,[1]Список!$A$1:$F$551,3,0)</f>
        <v>АМЕЛИН Даниил</v>
      </c>
      <c r="E40" s="82">
        <f>VLOOKUP(B40,[1]Список!$A$1:$F$551,4,0)</f>
        <v>38819</v>
      </c>
      <c r="F40" s="80" t="str">
        <f>VLOOKUP(B40,[1]Список!$A$1:$F$551,5,0)</f>
        <v>МС</v>
      </c>
      <c r="G40" s="80" t="str">
        <f>VLOOKUP(B40,[1]Список!$A$1:$F$551,6,0)</f>
        <v>Москва</v>
      </c>
      <c r="H40" s="91">
        <v>5.7245370370370371E-5</v>
      </c>
      <c r="I40" s="84">
        <f t="shared" si="0"/>
        <v>5.9143518518518527E-5</v>
      </c>
      <c r="J40" s="92">
        <v>1.163888888888889E-4</v>
      </c>
      <c r="K40" s="86">
        <f t="shared" si="1"/>
        <v>71.599045346062056</v>
      </c>
      <c r="L40" s="94" t="s">
        <v>44</v>
      </c>
      <c r="M40" s="93"/>
    </row>
    <row r="41" spans="1:13" s="89" customFormat="1" ht="30" customHeight="1" x14ac:dyDescent="0.25">
      <c r="A41" s="78">
        <v>19</v>
      </c>
      <c r="B41" s="90">
        <v>88</v>
      </c>
      <c r="C41" s="80">
        <f>VLOOKUP(B41,[1]Список!$A$1:$F$551,2,0)</f>
        <v>10090441164</v>
      </c>
      <c r="D41" s="81" t="str">
        <f>VLOOKUP(B41,[1]Список!$A$1:$F$551,3,0)</f>
        <v>ГОДИН Михаил</v>
      </c>
      <c r="E41" s="82">
        <f>VLOOKUP(B41,[1]Список!$A$1:$F$551,4,0)</f>
        <v>38312</v>
      </c>
      <c r="F41" s="80" t="str">
        <f>VLOOKUP(B41,[1]Список!$A$1:$F$551,5,0)</f>
        <v>МС</v>
      </c>
      <c r="G41" s="80" t="str">
        <f>VLOOKUP(B41,[1]Список!$A$1:$F$551,6,0)</f>
        <v>Омская область</v>
      </c>
      <c r="H41" s="91">
        <v>5.7523148148148146E-5</v>
      </c>
      <c r="I41" s="84">
        <f t="shared" si="0"/>
        <v>5.920138888888889E-5</v>
      </c>
      <c r="J41" s="92">
        <v>1.1672453703703704E-4</v>
      </c>
      <c r="K41" s="86">
        <f t="shared" si="1"/>
        <v>71.393158155676758</v>
      </c>
      <c r="L41" s="94" t="s">
        <v>44</v>
      </c>
      <c r="M41" s="93"/>
    </row>
    <row r="42" spans="1:13" s="89" customFormat="1" ht="30" customHeight="1" x14ac:dyDescent="0.25">
      <c r="A42" s="78">
        <v>20</v>
      </c>
      <c r="B42" s="90">
        <v>89</v>
      </c>
      <c r="C42" s="80">
        <f>VLOOKUP(B42,[1]Список!$A$1:$F$551,2,0)</f>
        <v>10077952416</v>
      </c>
      <c r="D42" s="81" t="str">
        <f>VLOOKUP(B42,[1]Список!$A$1:$F$551,3,0)</f>
        <v>ЗАЛИПЯТСКИЙ Иван</v>
      </c>
      <c r="E42" s="82">
        <f>VLOOKUP(B42,[1]Список!$A$1:$F$551,4,0)</f>
        <v>37631</v>
      </c>
      <c r="F42" s="80" t="str">
        <f>VLOOKUP(B42,[1]Список!$A$1:$F$551,5,0)</f>
        <v>МС</v>
      </c>
      <c r="G42" s="80" t="str">
        <f>VLOOKUP(B42,[1]Список!$A$1:$F$551,6,0)</f>
        <v>Омская область</v>
      </c>
      <c r="H42" s="91">
        <v>5.8113425925925921E-5</v>
      </c>
      <c r="I42" s="84">
        <f t="shared" si="0"/>
        <v>5.8749999999999991E-5</v>
      </c>
      <c r="J42" s="92">
        <v>1.1686342592592591E-4</v>
      </c>
      <c r="K42" s="86">
        <f t="shared" si="1"/>
        <v>71.308309398831355</v>
      </c>
      <c r="L42" s="94" t="s">
        <v>44</v>
      </c>
      <c r="M42" s="93"/>
    </row>
    <row r="43" spans="1:13" s="89" customFormat="1" ht="30" customHeight="1" x14ac:dyDescent="0.25">
      <c r="A43" s="78">
        <v>21</v>
      </c>
      <c r="B43" s="90">
        <v>28</v>
      </c>
      <c r="C43" s="80">
        <f>VLOOKUP(B43,[1]Список!$A$1:$F$551,2,0)</f>
        <v>10036021740</v>
      </c>
      <c r="D43" s="81" t="str">
        <f>VLOOKUP(B43,[1]Список!$A$1:$F$551,3,0)</f>
        <v>ШЕРСТЕНИКИН Алексей</v>
      </c>
      <c r="E43" s="82">
        <f>VLOOKUP(B43,[1]Список!$A$1:$F$551,4,0)</f>
        <v>37340</v>
      </c>
      <c r="F43" s="80" t="str">
        <f>VLOOKUP(B43,[1]Список!$A$1:$F$551,5,0)</f>
        <v>МС</v>
      </c>
      <c r="G43" s="80" t="str">
        <f>VLOOKUP(B43,[1]Список!$A$1:$F$551,6,0)</f>
        <v>Москва</v>
      </c>
      <c r="H43" s="91">
        <v>5.760416666666668E-5</v>
      </c>
      <c r="I43" s="84">
        <f t="shared" si="0"/>
        <v>5.9641203703703686E-5</v>
      </c>
      <c r="J43" s="92">
        <v>1.1724537037037037E-4</v>
      </c>
      <c r="K43" s="86">
        <f t="shared" si="1"/>
        <v>71.076011846001975</v>
      </c>
      <c r="L43" s="94" t="s">
        <v>44</v>
      </c>
      <c r="M43" s="93"/>
    </row>
    <row r="44" spans="1:13" s="89" customFormat="1" ht="30" customHeight="1" x14ac:dyDescent="0.25">
      <c r="A44" s="78">
        <v>22</v>
      </c>
      <c r="B44" s="90">
        <v>34</v>
      </c>
      <c r="C44" s="80" t="str">
        <f>VLOOKUP(B44,[1]Список!$A$1:$F$551,2,0)</f>
        <v>10142398509</v>
      </c>
      <c r="D44" s="81" t="str">
        <f>VLOOKUP(B44,[1]Список!$A$1:$F$551,3,0)</f>
        <v>ЕВСИН Денис</v>
      </c>
      <c r="E44" s="82">
        <f>VLOOKUP(B44,[1]Список!$A$1:$F$551,4,0)</f>
        <v>38798</v>
      </c>
      <c r="F44" s="80" t="str">
        <f>VLOOKUP(B44,[1]Список!$A$1:$F$551,5,0)</f>
        <v>КМС</v>
      </c>
      <c r="G44" s="80" t="str">
        <f>VLOOKUP(B44,[1]Список!$A$1:$F$551,6,0)</f>
        <v>Москва</v>
      </c>
      <c r="H44" s="91">
        <v>5.1979166666666665E-5</v>
      </c>
      <c r="I44" s="84">
        <f t="shared" si="0"/>
        <v>6.574074074074075E-5</v>
      </c>
      <c r="J44" s="92">
        <v>1.1771990740740741E-4</v>
      </c>
      <c r="K44" s="86">
        <f t="shared" si="1"/>
        <v>70.789499557565634</v>
      </c>
      <c r="L44" s="94" t="s">
        <v>44</v>
      </c>
      <c r="M44" s="93"/>
    </row>
    <row r="45" spans="1:13" s="89" customFormat="1" ht="30" customHeight="1" x14ac:dyDescent="0.25">
      <c r="A45" s="78">
        <v>23</v>
      </c>
      <c r="B45" s="90">
        <v>33</v>
      </c>
      <c r="C45" s="80" t="str">
        <f>VLOOKUP(B45,[1]Список!$A$1:$F$551,2,0)</f>
        <v>10090182395</v>
      </c>
      <c r="D45" s="81" t="str">
        <f>VLOOKUP(B45,[1]Список!$A$1:$F$551,3,0)</f>
        <v>ШУКУРОВ Тимур</v>
      </c>
      <c r="E45" s="82">
        <f>VLOOKUP(B45,[1]Список!$A$1:$F$551,4,0)</f>
        <v>38552</v>
      </c>
      <c r="F45" s="80" t="str">
        <f>VLOOKUP(B45,[1]Список!$A$1:$F$551,5,0)</f>
        <v>МС</v>
      </c>
      <c r="G45" s="80" t="str">
        <f>VLOOKUP(B45,[1]Список!$A$1:$F$551,6,0)</f>
        <v>Москва</v>
      </c>
      <c r="H45" s="91">
        <v>5.8194444444444449E-5</v>
      </c>
      <c r="I45" s="84">
        <f t="shared" si="0"/>
        <v>5.9745370370370371E-5</v>
      </c>
      <c r="J45" s="92">
        <v>1.1793981481481482E-4</v>
      </c>
      <c r="K45" s="86">
        <f t="shared" si="1"/>
        <v>70.657507360157012</v>
      </c>
      <c r="L45" s="94" t="s">
        <v>44</v>
      </c>
      <c r="M45" s="93"/>
    </row>
    <row r="46" spans="1:13" s="89" customFormat="1" ht="30" customHeight="1" x14ac:dyDescent="0.25">
      <c r="A46" s="78">
        <v>24</v>
      </c>
      <c r="B46" s="90">
        <v>30</v>
      </c>
      <c r="C46" s="80" t="str">
        <f>VLOOKUP(B46,[1]Список!$A$1:$F$551,2,0)</f>
        <v>10101332446</v>
      </c>
      <c r="D46" s="81" t="str">
        <f>VLOOKUP(B46,[1]Список!$A$1:$F$551,3,0)</f>
        <v>ЮДИН Никита</v>
      </c>
      <c r="E46" s="82">
        <f>VLOOKUP(B46,[1]Список!$A$1:$F$551,4,0)</f>
        <v>38409</v>
      </c>
      <c r="F46" s="80" t="str">
        <f>VLOOKUP(B46,[1]Список!$A$1:$F$551,5,0)</f>
        <v>КМС</v>
      </c>
      <c r="G46" s="80" t="str">
        <f>VLOOKUP(B46,[1]Список!$A$1:$F$551,6,0)</f>
        <v>Москва</v>
      </c>
      <c r="H46" s="91">
        <v>5.7847222222222215E-5</v>
      </c>
      <c r="I46" s="84">
        <f t="shared" si="0"/>
        <v>6.0162037037037043E-5</v>
      </c>
      <c r="J46" s="92">
        <v>1.1800925925925926E-4</v>
      </c>
      <c r="K46" s="86">
        <f t="shared" si="1"/>
        <v>70.615927814829348</v>
      </c>
      <c r="L46" s="94" t="s">
        <v>44</v>
      </c>
      <c r="M46" s="93"/>
    </row>
    <row r="47" spans="1:13" s="89" customFormat="1" ht="30" customHeight="1" x14ac:dyDescent="0.25">
      <c r="A47" s="78">
        <v>25</v>
      </c>
      <c r="B47" s="90">
        <v>90</v>
      </c>
      <c r="C47" s="80">
        <f>VLOOKUP(B47,[1]Список!$A$1:$F$551,2,0)</f>
        <v>10091885555</v>
      </c>
      <c r="D47" s="81" t="str">
        <f>VLOOKUP(B47,[1]Список!$A$1:$F$551,3,0)</f>
        <v>ПРОКУРАТОВ Александр</v>
      </c>
      <c r="E47" s="82">
        <f>VLOOKUP(B47,[1]Список!$A$1:$F$551,4,0)</f>
        <v>38571</v>
      </c>
      <c r="F47" s="80" t="str">
        <f>VLOOKUP(B47,[1]Список!$A$1:$F$551,5,0)</f>
        <v>КМС</v>
      </c>
      <c r="G47" s="80" t="str">
        <f>VLOOKUP(B47,[1]Список!$A$1:$F$551,6,0)</f>
        <v>Омская область</v>
      </c>
      <c r="H47" s="91">
        <v>5.8368055555555559E-5</v>
      </c>
      <c r="I47" s="84">
        <f t="shared" si="0"/>
        <v>6.0312500000000002E-5</v>
      </c>
      <c r="J47" s="92">
        <v>1.1868055555555556E-4</v>
      </c>
      <c r="K47" s="86">
        <f t="shared" si="1"/>
        <v>70.216500877706267</v>
      </c>
      <c r="L47" s="94" t="s">
        <v>51</v>
      </c>
      <c r="M47" s="93"/>
    </row>
    <row r="48" spans="1:13" s="89" customFormat="1" ht="30" customHeight="1" x14ac:dyDescent="0.25">
      <c r="A48" s="78">
        <v>26</v>
      </c>
      <c r="B48" s="90">
        <v>31</v>
      </c>
      <c r="C48" s="80" t="str">
        <f>VLOOKUP(B48,[1]Список!$A$1:$F$551,2,0)</f>
        <v>10103549100</v>
      </c>
      <c r="D48" s="81" t="str">
        <f>VLOOKUP(B48,[1]Список!$A$1:$F$551,3,0)</f>
        <v>ГРИГОРЬЕВ Платон</v>
      </c>
      <c r="E48" s="82">
        <f>VLOOKUP(B48,[1]Список!$A$1:$F$551,4,0)</f>
        <v>38410</v>
      </c>
      <c r="F48" s="80" t="str">
        <f>VLOOKUP(B48,[1]Список!$A$1:$F$551,5,0)</f>
        <v>МС</v>
      </c>
      <c r="G48" s="80" t="str">
        <f>VLOOKUP(B48,[1]Список!$A$1:$F$551,6,0)</f>
        <v>Москва</v>
      </c>
      <c r="H48" s="91">
        <v>5.8159722222222223E-5</v>
      </c>
      <c r="I48" s="84">
        <f t="shared" si="0"/>
        <v>6.0983796296296299E-5</v>
      </c>
      <c r="J48" s="92">
        <v>1.1914351851851852E-4</v>
      </c>
      <c r="K48" s="86">
        <f t="shared" si="1"/>
        <v>69.943656498931418</v>
      </c>
      <c r="L48" s="94" t="s">
        <v>51</v>
      </c>
      <c r="M48" s="93"/>
    </row>
    <row r="49" spans="1:13" s="89" customFormat="1" ht="30" customHeight="1" x14ac:dyDescent="0.25">
      <c r="A49" s="78">
        <v>27</v>
      </c>
      <c r="B49" s="90">
        <v>26</v>
      </c>
      <c r="C49" s="80">
        <f>VLOOKUP(B49,[1]Список!$A$1:$F$551,2,0)</f>
        <v>10053563279</v>
      </c>
      <c r="D49" s="81" t="str">
        <f>VLOOKUP(B49,[1]Список!$A$1:$F$551,3,0)</f>
        <v>СУДАРИКОВ Димитрий</v>
      </c>
      <c r="E49" s="82">
        <f>VLOOKUP(B49,[1]Список!$A$1:$F$551,4,0)</f>
        <v>37757</v>
      </c>
      <c r="F49" s="80" t="str">
        <f>VLOOKUP(B49,[1]Список!$A$1:$F$551,5,0)</f>
        <v>КМС</v>
      </c>
      <c r="G49" s="80" t="str">
        <f>VLOOKUP(B49,[1]Список!$A$1:$F$551,6,0)</f>
        <v>Москва</v>
      </c>
      <c r="H49" s="91">
        <v>5.885416666666667E-5</v>
      </c>
      <c r="I49" s="84">
        <f t="shared" si="0"/>
        <v>6.0381944444444427E-5</v>
      </c>
      <c r="J49" s="92">
        <v>1.192361111111111E-4</v>
      </c>
      <c r="K49" s="86">
        <f t="shared" si="1"/>
        <v>69.889341875364011</v>
      </c>
      <c r="L49" s="94" t="s">
        <v>51</v>
      </c>
      <c r="M49" s="93"/>
    </row>
    <row r="50" spans="1:13" s="89" customFormat="1" ht="30" customHeight="1" x14ac:dyDescent="0.25">
      <c r="A50" s="78">
        <v>28</v>
      </c>
      <c r="B50" s="90">
        <v>3</v>
      </c>
      <c r="C50" s="80">
        <f>VLOOKUP(B50,[1]Список!$A$1:$F$551,2,0)</f>
        <v>10130335345</v>
      </c>
      <c r="D50" s="81" t="str">
        <f>VLOOKUP(B50,[1]Список!$A$1:$F$551,3,0)</f>
        <v>МЕРЕМЕРЕНКО Дмитрий</v>
      </c>
      <c r="E50" s="82">
        <f>VLOOKUP(B50,[1]Список!$A$1:$F$551,4,0)</f>
        <v>38821</v>
      </c>
      <c r="F50" s="80" t="str">
        <f>VLOOKUP(B50,[1]Список!$A$1:$F$551,5,0)</f>
        <v>КМС</v>
      </c>
      <c r="G50" s="80" t="str">
        <f>VLOOKUP(B50,[1]Список!$A$1:$F$551,6,0)</f>
        <v>Москва</v>
      </c>
      <c r="H50" s="91">
        <v>5.8518518518518518E-5</v>
      </c>
      <c r="I50" s="84">
        <f t="shared" si="0"/>
        <v>6.0787037037037045E-5</v>
      </c>
      <c r="J50" s="92">
        <v>1.1930555555555556E-4</v>
      </c>
      <c r="K50" s="86">
        <f t="shared" si="1"/>
        <v>69.848661233993013</v>
      </c>
      <c r="L50" s="94" t="s">
        <v>51</v>
      </c>
      <c r="M50" s="93"/>
    </row>
    <row r="51" spans="1:13" s="89" customFormat="1" ht="30" customHeight="1" x14ac:dyDescent="0.25">
      <c r="A51" s="78">
        <v>29</v>
      </c>
      <c r="B51" s="90">
        <v>94</v>
      </c>
      <c r="C51" s="80">
        <f>VLOOKUP(B51,[1]Список!$A$1:$F$551,2,0)</f>
        <v>10110374361</v>
      </c>
      <c r="D51" s="81" t="str">
        <f>VLOOKUP(B51,[1]Список!$A$1:$F$551,3,0)</f>
        <v>ГОЛКОВ Михаил</v>
      </c>
      <c r="E51" s="82">
        <f>VLOOKUP(B51,[1]Список!$A$1:$F$551,4,0)</f>
        <v>38749</v>
      </c>
      <c r="F51" s="80" t="str">
        <f>VLOOKUP(B51,[1]Список!$A$1:$F$551,5,0)</f>
        <v>МС</v>
      </c>
      <c r="G51" s="80" t="str">
        <f>VLOOKUP(B51,[1]Список!$A$1:$F$551,6,0)</f>
        <v>Санкт-Петербург</v>
      </c>
      <c r="H51" s="91">
        <v>5.9768518518518515E-5</v>
      </c>
      <c r="I51" s="84">
        <f t="shared" si="0"/>
        <v>6.1562500000000026E-5</v>
      </c>
      <c r="J51" s="92">
        <v>1.2133101851851854E-4</v>
      </c>
      <c r="K51" s="86">
        <f t="shared" si="1"/>
        <v>68.682629018410751</v>
      </c>
      <c r="L51" s="94" t="s">
        <v>51</v>
      </c>
      <c r="M51" s="93"/>
    </row>
    <row r="52" spans="1:13" s="89" customFormat="1" ht="30" customHeight="1" x14ac:dyDescent="0.25">
      <c r="A52" s="78">
        <v>30</v>
      </c>
      <c r="B52" s="90">
        <v>35</v>
      </c>
      <c r="C52" s="80" t="str">
        <f>VLOOKUP(B52,[1]Список!$A$1:$F$551,2,0)</f>
        <v>10058292233</v>
      </c>
      <c r="D52" s="81" t="str">
        <f>VLOOKUP(B52,[1]Список!$A$1:$F$551,3,0)</f>
        <v>КИСЛИЦИН Николай</v>
      </c>
      <c r="E52" s="82">
        <f>VLOOKUP(B52,[1]Список!$A$1:$F$551,4,0)</f>
        <v>38899</v>
      </c>
      <c r="F52" s="80" t="str">
        <f>VLOOKUP(B52,[1]Список!$A$1:$F$551,5,0)</f>
        <v>КМС</v>
      </c>
      <c r="G52" s="80" t="str">
        <f>VLOOKUP(B52,[1]Список!$A$1:$F$551,6,0)</f>
        <v>Москва</v>
      </c>
      <c r="H52" s="91">
        <v>5.9398148148148137E-5</v>
      </c>
      <c r="I52" s="84">
        <f t="shared" si="0"/>
        <v>6.2337962962962987E-5</v>
      </c>
      <c r="J52" s="92">
        <v>1.2173611111111113E-4</v>
      </c>
      <c r="K52" s="86">
        <f t="shared" si="1"/>
        <v>68.45407872219053</v>
      </c>
      <c r="L52" s="94" t="s">
        <v>51</v>
      </c>
      <c r="M52" s="93"/>
    </row>
    <row r="53" spans="1:13" s="89" customFormat="1" ht="30" customHeight="1" x14ac:dyDescent="0.25">
      <c r="A53" s="78">
        <v>31</v>
      </c>
      <c r="B53" s="90">
        <v>81</v>
      </c>
      <c r="C53" s="80">
        <f>VLOOKUP(B53,[1]Список!$A$1:$F$551,2,0)</f>
        <v>10124508776</v>
      </c>
      <c r="D53" s="81" t="str">
        <f>VLOOKUP(B53,[1]Список!$A$1:$F$551,3,0)</f>
        <v>ВАХНИН Александр</v>
      </c>
      <c r="E53" s="82">
        <f>VLOOKUP(B53,[1]Список!$A$1:$F$551,4,0)</f>
        <v>35087</v>
      </c>
      <c r="F53" s="80" t="str">
        <f>VLOOKUP(B53,[1]Список!$A$1:$F$551,5,0)</f>
        <v>КМС</v>
      </c>
      <c r="G53" s="80" t="str">
        <f>VLOOKUP(B53,[1]Список!$A$1:$F$551,6,0)</f>
        <v>Московская область</v>
      </c>
      <c r="H53" s="91">
        <v>5.9409722222222226E-5</v>
      </c>
      <c r="I53" s="84">
        <f t="shared" si="0"/>
        <v>6.2604166666666659E-5</v>
      </c>
      <c r="J53" s="92">
        <v>1.2201388888888889E-4</v>
      </c>
      <c r="K53" s="86">
        <f t="shared" si="1"/>
        <v>68.298235628912934</v>
      </c>
      <c r="L53" s="94" t="s">
        <v>51</v>
      </c>
      <c r="M53" s="93"/>
    </row>
    <row r="54" spans="1:13" s="89" customFormat="1" ht="30" customHeight="1" x14ac:dyDescent="0.25">
      <c r="A54" s="78">
        <v>32</v>
      </c>
      <c r="B54" s="90">
        <v>40</v>
      </c>
      <c r="C54" s="80">
        <f>VLOOKUP(B54,[1]Список!$A$1:$F$551,2,0)</f>
        <v>10113498771</v>
      </c>
      <c r="D54" s="81" t="str">
        <f>VLOOKUP(B54,[1]Список!$A$1:$F$551,3,0)</f>
        <v>АВЕРИН Алексей</v>
      </c>
      <c r="E54" s="82">
        <f>VLOOKUP(B54,[1]Список!$A$1:$F$551,4,0)</f>
        <v>38795</v>
      </c>
      <c r="F54" s="80" t="str">
        <f>VLOOKUP(B54,[1]Список!$A$1:$F$551,5,0)</f>
        <v>МС</v>
      </c>
      <c r="G54" s="80" t="str">
        <f>VLOOKUP(B54,[1]Список!$A$1:$F$551,6,0)</f>
        <v>Москва</v>
      </c>
      <c r="H54" s="91">
        <v>6.1273148148148149E-5</v>
      </c>
      <c r="I54" s="84">
        <f t="shared" si="0"/>
        <v>6.353009259259258E-5</v>
      </c>
      <c r="J54" s="92">
        <v>1.2480324074074073E-4</v>
      </c>
      <c r="K54" s="86">
        <f t="shared" si="1"/>
        <v>66.771770379300762</v>
      </c>
      <c r="L54" s="94" t="s">
        <v>51</v>
      </c>
      <c r="M54" s="93"/>
    </row>
    <row r="55" spans="1:13" s="89" customFormat="1" ht="30" customHeight="1" x14ac:dyDescent="0.25">
      <c r="A55" s="78">
        <v>33</v>
      </c>
      <c r="B55" s="90">
        <v>38</v>
      </c>
      <c r="C55" s="80">
        <f>VLOOKUP(B55,[1]Список!$A$1:$F$551,2,0)</f>
        <v>10036021942</v>
      </c>
      <c r="D55" s="81" t="str">
        <f>VLOOKUP(B55,[1]Список!$A$1:$F$551,3,0)</f>
        <v>КОШКИН Максим</v>
      </c>
      <c r="E55" s="82">
        <f>VLOOKUP(B55,[1]Список!$A$1:$F$551,4,0)</f>
        <v>37768</v>
      </c>
      <c r="F55" s="80" t="str">
        <f>VLOOKUP(B55,[1]Список!$A$1:$F$551,5,0)</f>
        <v>1 СР</v>
      </c>
      <c r="G55" s="80" t="str">
        <f>VLOOKUP(B55,[1]Список!$A$1:$F$551,6,0)</f>
        <v>Москва</v>
      </c>
      <c r="H55" s="91">
        <v>6.1006944444444443E-5</v>
      </c>
      <c r="I55" s="84">
        <f t="shared" si="0"/>
        <v>6.4548611111111116E-5</v>
      </c>
      <c r="J55" s="92">
        <v>1.2555555555555557E-4</v>
      </c>
      <c r="K55" s="86">
        <f t="shared" si="1"/>
        <v>66.371681415929203</v>
      </c>
      <c r="L55" s="94" t="s">
        <v>51</v>
      </c>
      <c r="M55" s="93"/>
    </row>
    <row r="56" spans="1:13" s="89" customFormat="1" ht="30" customHeight="1" x14ac:dyDescent="0.25">
      <c r="A56" s="78">
        <v>34</v>
      </c>
      <c r="B56" s="90">
        <v>27</v>
      </c>
      <c r="C56" s="80">
        <f>VLOOKUP(B56,[1]Список!$A$1:$F$551,2,0)</f>
        <v>10114989945</v>
      </c>
      <c r="D56" s="81" t="str">
        <f>VLOOKUP(B56,[1]Список!$A$1:$F$551,3,0)</f>
        <v>БРЫЗГАЛОВ Даниил</v>
      </c>
      <c r="E56" s="82">
        <f>VLOOKUP(B56,[1]Список!$A$1:$F$551,4,0)</f>
        <v>38436</v>
      </c>
      <c r="F56" s="80" t="str">
        <f>VLOOKUP(B56,[1]Список!$A$1:$F$551,5,0)</f>
        <v>КМС</v>
      </c>
      <c r="G56" s="80" t="str">
        <f>VLOOKUP(B56,[1]Список!$A$1:$F$551,6,0)</f>
        <v>Москва</v>
      </c>
      <c r="H56" s="91">
        <v>6.262731481481481E-5</v>
      </c>
      <c r="I56" s="84">
        <f t="shared" si="0"/>
        <v>6.4201388888888896E-5</v>
      </c>
      <c r="J56" s="92">
        <v>1.2682870370370371E-4</v>
      </c>
      <c r="K56" s="86">
        <f t="shared" si="1"/>
        <v>65.705420697207515</v>
      </c>
      <c r="L56" s="94" t="s">
        <v>51</v>
      </c>
      <c r="M56" s="93"/>
    </row>
    <row r="57" spans="1:13" s="89" customFormat="1" ht="30" customHeight="1" x14ac:dyDescent="0.25">
      <c r="A57" s="78">
        <v>35</v>
      </c>
      <c r="B57" s="90">
        <v>41</v>
      </c>
      <c r="C57" s="80">
        <f>VLOOKUP(B57,[1]Список!$A$1:$F$551,2,0)</f>
        <v>10130084660</v>
      </c>
      <c r="D57" s="81" t="str">
        <f>VLOOKUP(B57,[1]Список!$A$1:$F$551,3,0)</f>
        <v>ПОЛТОРЫХИН Егор</v>
      </c>
      <c r="E57" s="82">
        <f>VLOOKUP(B57,[1]Список!$A$1:$F$551,4,0)</f>
        <v>38984</v>
      </c>
      <c r="F57" s="80" t="str">
        <f>VLOOKUP(B57,[1]Список!$A$1:$F$551,5,0)</f>
        <v>1 СР</v>
      </c>
      <c r="G57" s="80" t="str">
        <f>VLOOKUP(B57,[1]Список!$A$1:$F$551,6,0)</f>
        <v>Москва</v>
      </c>
      <c r="H57" s="91">
        <v>6.1921296296296288E-5</v>
      </c>
      <c r="I57" s="84">
        <f t="shared" si="0"/>
        <v>6.5381944444444447E-5</v>
      </c>
      <c r="J57" s="92">
        <v>1.2730324074074073E-4</v>
      </c>
      <c r="K57" s="86">
        <f t="shared" si="1"/>
        <v>65.460496408764442</v>
      </c>
      <c r="L57" s="94" t="s">
        <v>51</v>
      </c>
      <c r="M57" s="93"/>
    </row>
    <row r="58" spans="1:13" s="89" customFormat="1" ht="30" customHeight="1" x14ac:dyDescent="0.25">
      <c r="A58" s="78">
        <v>36</v>
      </c>
      <c r="B58" s="90">
        <v>37</v>
      </c>
      <c r="C58" s="80" t="str">
        <f>VLOOKUP(B58,[1]Список!$A$1:$F$551,2,0)</f>
        <v>10102210500</v>
      </c>
      <c r="D58" s="81" t="str">
        <f>VLOOKUP(B58,[1]Список!$A$1:$F$551,3,0)</f>
        <v>КОРОЛЬКОВ Павел</v>
      </c>
      <c r="E58" s="82">
        <f>VLOOKUP(B58,[1]Список!$A$1:$F$551,4,0)</f>
        <v>39061</v>
      </c>
      <c r="F58" s="80" t="str">
        <f>VLOOKUP(B58,[1]Список!$A$1:$F$551,5,0)</f>
        <v>КМС</v>
      </c>
      <c r="G58" s="80" t="str">
        <f>VLOOKUP(B58,[1]Список!$A$1:$F$551,6,0)</f>
        <v>Москва</v>
      </c>
      <c r="H58" s="91">
        <v>6.8136574074074071E-5</v>
      </c>
      <c r="I58" s="84">
        <f t="shared" si="0"/>
        <v>7.0729166666666653E-5</v>
      </c>
      <c r="J58" s="92">
        <v>1.3886574074074072E-4</v>
      </c>
      <c r="K58" s="86">
        <f t="shared" si="1"/>
        <v>60.010001666944504</v>
      </c>
      <c r="L58" s="94" t="s">
        <v>52</v>
      </c>
      <c r="M58" s="93"/>
    </row>
    <row r="59" spans="1:13" s="89" customFormat="1" ht="30" customHeight="1" x14ac:dyDescent="0.25">
      <c r="A59" s="78">
        <v>37</v>
      </c>
      <c r="B59" s="90">
        <v>42</v>
      </c>
      <c r="C59" s="80">
        <f>VLOOKUP(B59,[1]Список!$A$1:$F$551,2,0)</f>
        <v>10121020538</v>
      </c>
      <c r="D59" s="81" t="str">
        <f>VLOOKUP(B59,[1]Список!$A$1:$F$551,3,0)</f>
        <v>ПЕРЕСЫПКИН Никита</v>
      </c>
      <c r="E59" s="82">
        <f>VLOOKUP(B59,[1]Список!$A$1:$F$551,4,0)</f>
        <v>39073</v>
      </c>
      <c r="F59" s="80" t="str">
        <f>VLOOKUP(B59,[1]Список!$A$1:$F$551,5,0)</f>
        <v>1 СР</v>
      </c>
      <c r="G59" s="80" t="str">
        <f>VLOOKUP(B59,[1]Список!$A$1:$F$551,6,0)</f>
        <v>Москва</v>
      </c>
      <c r="H59" s="91">
        <v>6.9201388888888896E-5</v>
      </c>
      <c r="I59" s="84">
        <f t="shared" si="0"/>
        <v>7.1284722222222216E-5</v>
      </c>
      <c r="J59" s="92">
        <v>1.4048611111111111E-4</v>
      </c>
      <c r="K59" s="86">
        <f t="shared" si="1"/>
        <v>59.317844784972813</v>
      </c>
      <c r="L59" s="94" t="s">
        <v>52</v>
      </c>
      <c r="M59" s="93"/>
    </row>
    <row r="60" spans="1:13" s="89" customFormat="1" ht="30" customHeight="1" thickBot="1" x14ac:dyDescent="0.3">
      <c r="A60" s="95"/>
      <c r="B60" s="96"/>
      <c r="C60" s="96"/>
      <c r="D60" s="96"/>
      <c r="E60" s="97"/>
      <c r="F60" s="96"/>
      <c r="G60" s="96"/>
      <c r="H60" s="98"/>
      <c r="I60" s="98"/>
      <c r="J60" s="99"/>
      <c r="K60" s="100"/>
      <c r="L60" s="101"/>
      <c r="M60" s="102"/>
    </row>
    <row r="61" spans="1:13" ht="10.5" customHeight="1" thickTop="1" thickBot="1" x14ac:dyDescent="0.3">
      <c r="A61" s="103"/>
    </row>
    <row r="62" spans="1:13" ht="24" thickTop="1" x14ac:dyDescent="0.25">
      <c r="A62" s="104" t="s">
        <v>53</v>
      </c>
      <c r="B62" s="105"/>
      <c r="C62" s="105"/>
      <c r="D62" s="105"/>
      <c r="E62" s="106"/>
      <c r="F62" s="106"/>
      <c r="G62" s="105"/>
      <c r="H62" s="105"/>
      <c r="I62" s="105"/>
      <c r="J62" s="105"/>
      <c r="K62" s="105"/>
      <c r="L62" s="105"/>
      <c r="M62" s="107"/>
    </row>
    <row r="63" spans="1:13" ht="23.25" x14ac:dyDescent="0.25">
      <c r="A63" s="108" t="s">
        <v>54</v>
      </c>
      <c r="B63" s="109"/>
      <c r="C63" s="110"/>
      <c r="D63" s="109"/>
      <c r="E63" s="111"/>
      <c r="F63" s="109"/>
      <c r="G63" s="112"/>
      <c r="H63" s="113"/>
      <c r="I63" s="114"/>
      <c r="J63" s="114"/>
      <c r="K63" s="114"/>
      <c r="L63" s="115"/>
      <c r="M63" s="116"/>
    </row>
    <row r="64" spans="1:13" ht="23.25" x14ac:dyDescent="0.25">
      <c r="A64" s="108" t="s">
        <v>55</v>
      </c>
      <c r="B64" s="109"/>
      <c r="C64" s="117"/>
      <c r="D64" s="109"/>
      <c r="E64" s="111"/>
      <c r="F64" s="109"/>
      <c r="G64" s="112"/>
      <c r="H64" s="113"/>
      <c r="I64" s="114"/>
      <c r="J64" s="114"/>
      <c r="K64" s="114"/>
      <c r="L64" s="115"/>
      <c r="M64" s="116"/>
    </row>
    <row r="65" spans="1:13" ht="4.5" customHeight="1" x14ac:dyDescent="0.25">
      <c r="A65" s="108"/>
      <c r="B65" s="109"/>
      <c r="C65" s="109"/>
      <c r="D65" s="114"/>
      <c r="E65" s="118"/>
      <c r="F65" s="114"/>
      <c r="G65" s="114"/>
      <c r="H65" s="114"/>
      <c r="I65" s="114"/>
      <c r="J65" s="114"/>
      <c r="K65" s="114"/>
      <c r="L65" s="114"/>
      <c r="M65" s="119"/>
    </row>
    <row r="66" spans="1:13" ht="23.25" x14ac:dyDescent="0.25">
      <c r="A66" s="120"/>
      <c r="B66" s="121"/>
      <c r="C66" s="121"/>
      <c r="D66" s="122" t="s">
        <v>56</v>
      </c>
      <c r="E66" s="122"/>
      <c r="F66" s="122"/>
      <c r="G66" s="122" t="s">
        <v>57</v>
      </c>
      <c r="H66" s="122"/>
      <c r="I66" s="122"/>
      <c r="J66" s="122" t="s">
        <v>58</v>
      </c>
      <c r="K66" s="122"/>
      <c r="L66" s="122"/>
      <c r="M66" s="123"/>
    </row>
    <row r="67" spans="1:13" ht="23.25" x14ac:dyDescent="0.25">
      <c r="A67" s="124"/>
      <c r="B67" s="125"/>
      <c r="C67" s="125"/>
      <c r="D67" s="125"/>
      <c r="E67" s="125"/>
      <c r="F67" s="126"/>
      <c r="G67" s="127"/>
      <c r="H67" s="127"/>
      <c r="I67" s="127"/>
      <c r="J67" s="126"/>
      <c r="K67" s="126"/>
      <c r="L67" s="126"/>
      <c r="M67" s="128"/>
    </row>
    <row r="68" spans="1:13" ht="23.25" x14ac:dyDescent="0.25">
      <c r="A68" s="124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9"/>
    </row>
    <row r="69" spans="1:13" ht="23.25" x14ac:dyDescent="0.25">
      <c r="A69" s="130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2"/>
    </row>
    <row r="70" spans="1:13" ht="1.5" customHeight="1" x14ac:dyDescent="0.25">
      <c r="A70" s="133"/>
      <c r="B70" s="134"/>
      <c r="C70" s="134"/>
      <c r="D70" s="134"/>
      <c r="E70" s="135"/>
      <c r="F70" s="134"/>
      <c r="G70" s="134"/>
      <c r="H70" s="134"/>
      <c r="I70" s="134"/>
      <c r="J70" s="134"/>
      <c r="K70" s="134"/>
      <c r="L70" s="134"/>
      <c r="M70" s="136"/>
    </row>
    <row r="71" spans="1:13" ht="23.25" hidden="1" x14ac:dyDescent="0.25">
      <c r="A71" s="133"/>
      <c r="B71" s="134"/>
      <c r="C71" s="134"/>
      <c r="D71" s="134"/>
      <c r="E71" s="135"/>
      <c r="F71" s="134"/>
      <c r="G71" s="134"/>
      <c r="H71" s="134"/>
      <c r="I71" s="134"/>
      <c r="J71" s="134"/>
      <c r="K71" s="134"/>
      <c r="L71" s="134"/>
      <c r="M71" s="136"/>
    </row>
    <row r="72" spans="1:13" ht="24" thickBot="1" x14ac:dyDescent="0.3">
      <c r="A72" s="137" t="s">
        <v>17</v>
      </c>
      <c r="B72" s="138"/>
      <c r="C72" s="138"/>
      <c r="D72" s="139" t="str">
        <f>G19</f>
        <v>А.М.МИЛОШЕВИЧ (1 кат, г.Москва)</v>
      </c>
      <c r="E72" s="139"/>
      <c r="F72" s="139"/>
      <c r="G72" s="139" t="str">
        <f>G17</f>
        <v>В.Н.ГНИДЕНКО (ВК, г.Тула)</v>
      </c>
      <c r="H72" s="139"/>
      <c r="I72" s="139"/>
      <c r="J72" s="139" t="str">
        <f>G18</f>
        <v>О.В.БЕЛОБОРОДОВА (ВК, г.Москва)</v>
      </c>
      <c r="K72" s="139"/>
      <c r="L72" s="139"/>
      <c r="M72" s="140"/>
    </row>
    <row r="73" spans="1:13" ht="24" thickTop="1" x14ac:dyDescent="0.25">
      <c r="A73" s="127"/>
      <c r="B73" s="134"/>
      <c r="C73" s="134"/>
      <c r="D73" s="127"/>
      <c r="E73" s="141"/>
      <c r="F73" s="127"/>
      <c r="G73" s="127"/>
      <c r="H73" s="127"/>
      <c r="I73" s="127"/>
      <c r="J73" s="127"/>
      <c r="K73" s="127"/>
      <c r="L73" s="127"/>
      <c r="M73" s="127"/>
    </row>
  </sheetData>
  <mergeCells count="40">
    <mergeCell ref="D72:F72"/>
    <mergeCell ref="G72:I72"/>
    <mergeCell ref="J72:M72"/>
    <mergeCell ref="A62:D62"/>
    <mergeCell ref="G62:M62"/>
    <mergeCell ref="D66:F66"/>
    <mergeCell ref="G66:I66"/>
    <mergeCell ref="J66:M66"/>
    <mergeCell ref="A69:E69"/>
    <mergeCell ref="F69:I69"/>
    <mergeCell ref="J69:M69"/>
    <mergeCell ref="G21:G22"/>
    <mergeCell ref="H21:I21"/>
    <mergeCell ref="J21:J22"/>
    <mergeCell ref="K21:K22"/>
    <mergeCell ref="L21:L22"/>
    <mergeCell ref="M21:M22"/>
    <mergeCell ref="H16:M16"/>
    <mergeCell ref="H17:M17"/>
    <mergeCell ref="H18:M18"/>
    <mergeCell ref="H19:I19"/>
    <mergeCell ref="A21:A22"/>
    <mergeCell ref="B21:B22"/>
    <mergeCell ref="C21:C22"/>
    <mergeCell ref="D21:D22"/>
    <mergeCell ref="E21:E22"/>
    <mergeCell ref="F21:F22"/>
    <mergeCell ref="A8:M8"/>
    <mergeCell ref="A9:M9"/>
    <mergeCell ref="A10:M10"/>
    <mergeCell ref="A11:M11"/>
    <mergeCell ref="A12:M12"/>
    <mergeCell ref="A15:G15"/>
    <mergeCell ref="H15:M15"/>
    <mergeCell ref="A1:M1"/>
    <mergeCell ref="A2:M2"/>
    <mergeCell ref="A3:M3"/>
    <mergeCell ref="A4:M4"/>
    <mergeCell ref="A6:M6"/>
    <mergeCell ref="A7:M7"/>
  </mergeCells>
  <conditionalFormatting sqref="G63:G64">
    <cfRule type="duplicateValues" dxfId="2" priority="1"/>
  </conditionalFormatting>
  <conditionalFormatting sqref="D23:D59">
    <cfRule type="duplicateValues" dxfId="1" priority="2"/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35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Гит с ходу 200 м Муж</vt:lpstr>
      <vt:lpstr>Лист1</vt:lpstr>
      <vt:lpstr>'Гит с ходу 200 м Муж'!Заголовки_для_печати</vt:lpstr>
      <vt:lpstr>'Гит с ходу 200 м Муж'!Область_печати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2025-02-08T16:12:57Z</dcterms:created>
  <dcterms:modified xsi:type="dcterms:W3CDTF">2025-02-08T16:19:05Z</dcterms:modified>
</cp:coreProperties>
</file>