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-105" yWindow="-105" windowWidth="20730" windowHeight="11760" tabRatio="789"/>
  </bookViews>
  <sheets>
    <sheet name="Критериум" sheetId="91" r:id="rId1"/>
  </sheets>
  <definedNames>
    <definedName name="_xlnm.Print_Titles" localSheetId="0">Критериум!$21:$22</definedName>
    <definedName name="_xlnm.Print_Area" localSheetId="0">Критериум!$A$1:$AE$101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42" i="91" l="1"/>
  <c r="AB43" i="91"/>
  <c r="AB44" i="91"/>
  <c r="AB45" i="91"/>
  <c r="AB46" i="91"/>
  <c r="AB47" i="91"/>
  <c r="AB48" i="91"/>
  <c r="AB49" i="91"/>
  <c r="AB50" i="91"/>
  <c r="AB23" i="91"/>
  <c r="AB101" i="91" l="1"/>
  <c r="F101" i="91"/>
  <c r="AB31" i="91"/>
  <c r="AB32" i="91"/>
  <c r="AB33" i="91"/>
  <c r="AB34" i="91"/>
  <c r="AB35" i="91"/>
  <c r="AB36" i="91"/>
  <c r="AB37" i="91"/>
  <c r="AB38" i="91"/>
  <c r="AB39" i="91"/>
  <c r="AB40" i="91"/>
  <c r="AB41" i="91"/>
  <c r="AE87" i="91" l="1"/>
  <c r="AB89" i="91"/>
  <c r="AB93" i="91"/>
  <c r="AB92" i="91"/>
  <c r="AB91" i="91"/>
  <c r="AB90" i="91"/>
  <c r="AB88" i="91" l="1"/>
  <c r="AB87" i="91" s="1"/>
  <c r="AE92" i="91"/>
  <c r="AE91" i="91"/>
  <c r="AE90" i="91"/>
  <c r="AE89" i="91"/>
  <c r="AE88" i="91"/>
  <c r="AE86" i="91"/>
  <c r="AB24" i="91" l="1"/>
  <c r="AB25" i="91"/>
  <c r="AB26" i="91"/>
  <c r="AB27" i="91"/>
  <c r="AB28" i="91"/>
  <c r="AB29" i="91"/>
  <c r="AB30" i="91"/>
</calcChain>
</file>

<file path=xl/sharedStrings.xml><?xml version="1.0" encoding="utf-8"?>
<sst xmlns="http://schemas.openxmlformats.org/spreadsheetml/2006/main" count="345" uniqueCount="211">
  <si>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</si>
  <si>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</si>
  <si>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</si>
  <si>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</si>
  <si>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</si>
  <si>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</si>
  <si>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</si>
  <si>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</si>
  <si>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</si>
  <si>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</si>
  <si>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</si>
  <si>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</si>
  <si>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</si>
  <si>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</si>
  <si>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</si>
  <si>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</si>
  <si>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</si>
  <si>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ОЧКИ НА ПРОМЕЖУТОЧНЫХ ФИНИШАХ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</si>
  <si>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</si>
  <si>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</si>
  <si>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</si>
  <si>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</si>
  <si>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</si>
  <si>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Санкт-Петербург</t>
  </si>
  <si>
    <t>МС</t>
  </si>
  <si>
    <t>ВЫПОЛНЕНИЕ НТУ ЕВСК</t>
  </si>
  <si>
    <t>РЕЗУЛЬТАТ очки</t>
  </si>
  <si>
    <t>Доп. Инфо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</si>
  <si>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</si>
  <si>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</si>
  <si>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</si>
  <si>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</si>
  <si>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</si>
  <si>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</si>
  <si>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</si>
  <si>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</si>
  <si>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</si>
  <si>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</si>
  <si>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ДИСТАНЦИЯ: ДЛИНА КРУГА/КРУГОВ</t>
  </si>
  <si>
    <t>1 СР</t>
  </si>
  <si>
    <t>Место на основном финише</t>
  </si>
  <si>
    <t>UCI ID</t>
  </si>
  <si>
    <t>Воронежская область</t>
  </si>
  <si>
    <t>Самарская область</t>
  </si>
  <si>
    <t/>
  </si>
  <si>
    <t>2 СР</t>
  </si>
  <si>
    <t>3 СР</t>
  </si>
  <si>
    <t>Лимит времени</t>
  </si>
  <si>
    <t xml:space="preserve">МАКСИМАЛЬНЫЙ ПЕРЕПАД (HD)(м): </t>
  </si>
  <si>
    <t xml:space="preserve">СУММА ПОЛОЖИТЕЛЬНЫХ ПЕРЕПАДОВ ВЫСОТЫ НА ДИСТАНЦИИ (ТС)(м): </t>
  </si>
  <si>
    <t>НФ</t>
  </si>
  <si>
    <t>Иркутская область</t>
  </si>
  <si>
    <t>Тюменская область</t>
  </si>
  <si>
    <t>Удмуртская Республика</t>
  </si>
  <si>
    <t>Орловская область</t>
  </si>
  <si>
    <t>Краснодарский край</t>
  </si>
  <si>
    <t>Калининградская область</t>
  </si>
  <si>
    <t>Новосибирская область</t>
  </si>
  <si>
    <t>Москва</t>
  </si>
  <si>
    <t>Министерство физической культуры и спорта Краснодарского края</t>
  </si>
  <si>
    <t>Федерация велосипедного спорта Кубани</t>
  </si>
  <si>
    <t>КУБОК РОССИИ</t>
  </si>
  <si>
    <t>Мужчины</t>
  </si>
  <si>
    <t>шоссе - критериум 50-60 км</t>
  </si>
  <si>
    <r>
      <rPr>
        <b/>
        <sz val="11"/>
        <rFont val="Calibri"/>
        <family val="2"/>
        <charset val="204"/>
        <scheme val="minor"/>
      </rPr>
      <t>МЕСТО ПРОВЕДЕНИЯ</t>
    </r>
    <r>
      <rPr>
        <sz val="11"/>
        <rFont val="Calibri"/>
        <family val="2"/>
        <charset val="204"/>
        <scheme val="minor"/>
      </rPr>
      <t>: г. Белореченск</t>
    </r>
  </si>
  <si>
    <t>ДАТА ПРОВЕДЕНИЯ: 26 августа 2021 года</t>
  </si>
  <si>
    <t xml:space="preserve">НАЧАЛО ГОНКИ: 10ч 30м </t>
  </si>
  <si>
    <t>ОКОНЧАНИЕ ГОНКИ: 11ч 45м</t>
  </si>
  <si>
    <r>
      <rPr>
        <sz val="10"/>
        <rFont val="Calibri"/>
        <family val="2"/>
        <charset val="204"/>
        <scheme val="minor"/>
      </rPr>
      <t>ЕЖОВ В.Н. (ВК, г.Краснодар )</t>
    </r>
  </si>
  <si>
    <t>СОЛУКОВА Н.В. (ВК, г.Краснодар)</t>
  </si>
  <si>
    <t>МЕЛЬНИК А.И. (ВК, г.Краснодар)</t>
  </si>
  <si>
    <t>№ ВРВС: 0080731811Л</t>
  </si>
  <si>
    <t>№ ЕКП 2021: 32488</t>
  </si>
  <si>
    <t>1,3 км/38</t>
  </si>
  <si>
    <t>ПОПОВ Антон</t>
  </si>
  <si>
    <t>30.01.1999</t>
  </si>
  <si>
    <t>ВОРОБЬЕВ Антон</t>
  </si>
  <si>
    <t>12.10.1990</t>
  </si>
  <si>
    <t>Московская область</t>
  </si>
  <si>
    <t>МАЙКИН Роман</t>
  </si>
  <si>
    <t>14.08.1990</t>
  </si>
  <si>
    <t>ИЛЬИН Роман</t>
  </si>
  <si>
    <t>21.08.2002</t>
  </si>
  <si>
    <t>ФАТКУЛЛИН Валерий</t>
  </si>
  <si>
    <t>07.08.1998</t>
  </si>
  <si>
    <t>Омская область</t>
  </si>
  <si>
    <t>ИСЛАМОВ Валерий</t>
  </si>
  <si>
    <t>20.06.2001</t>
  </si>
  <si>
    <t>МАРТЫНОВ Никита</t>
  </si>
  <si>
    <t>26.08.1999</t>
  </si>
  <si>
    <t>УСТИНОВ Арсентий</t>
  </si>
  <si>
    <t>30.03.2002</t>
  </si>
  <si>
    <t>ГРИШИН Максим</t>
  </si>
  <si>
    <t>10.02.1997</t>
  </si>
  <si>
    <t>ПЛАКУШКИН Сергей</t>
  </si>
  <si>
    <t>27.05.1997</t>
  </si>
  <si>
    <t>САВЕКИН Даниил</t>
  </si>
  <si>
    <t>13.04.2002</t>
  </si>
  <si>
    <t>ЧАСОВНИКОВ Артём</t>
  </si>
  <si>
    <t>22.01.2002</t>
  </si>
  <si>
    <t>КУСТАДИНЧЕВ Роман</t>
  </si>
  <si>
    <t>03.08.1995</t>
  </si>
  <si>
    <t>ПОТЕКАЛО Николай</t>
  </si>
  <si>
    <t>20.03.2000</t>
  </si>
  <si>
    <t>КОСМАЧЁВ Глеб</t>
  </si>
  <si>
    <t>09.08.2000</t>
  </si>
  <si>
    <t>ШУЛЬЧЕНКО Никита</t>
  </si>
  <si>
    <t>31.05.1999</t>
  </si>
  <si>
    <t>ГОМОЗКОВ Артём</t>
  </si>
  <si>
    <t>27.06.2002</t>
  </si>
  <si>
    <t>МАЦНЕВ Алексей</t>
  </si>
  <si>
    <t>11.03.1985</t>
  </si>
  <si>
    <t>Курская область</t>
  </si>
  <si>
    <t>КОМАРОВ Егор</t>
  </si>
  <si>
    <t>31.08.2002</t>
  </si>
  <si>
    <t>Свердловская область</t>
  </si>
  <si>
    <t>БОРЗОВ Дмитрий</t>
  </si>
  <si>
    <t>14.12.1999</t>
  </si>
  <si>
    <t>КАПУСТИН Кирилл</t>
  </si>
  <si>
    <t>21.06.2002</t>
  </si>
  <si>
    <t>БУТРЕХИН Юрий</t>
  </si>
  <si>
    <t>18.01.2001</t>
  </si>
  <si>
    <t>Кемеровская область</t>
  </si>
  <si>
    <t>ГОРЮШИН Александр</t>
  </si>
  <si>
    <t>03.03.2000</t>
  </si>
  <si>
    <t>КУГАЕВСКИЙ Глеб</t>
  </si>
  <si>
    <t>05.08.1999</t>
  </si>
  <si>
    <t>МАКСИМОВ Денис</t>
  </si>
  <si>
    <t>09.08.2001</t>
  </si>
  <si>
    <t>САВЕЛЬЕВ Денис</t>
  </si>
  <si>
    <t>19.06.2001</t>
  </si>
  <si>
    <t>КОРОБОВ Павел</t>
  </si>
  <si>
    <t>30.05.2002</t>
  </si>
  <si>
    <t>ФОКИН Михаил</t>
  </si>
  <si>
    <t>21.11.1997</t>
  </si>
  <si>
    <t>ПРОНИН Константин</t>
  </si>
  <si>
    <t>10.01.2001</t>
  </si>
  <si>
    <t>КИСЕЛЕВ Сергей</t>
  </si>
  <si>
    <t>15.08.1983</t>
  </si>
  <si>
    <t>Республика Крым</t>
  </si>
  <si>
    <t>ОВЧАРОВ Валерий</t>
  </si>
  <si>
    <t>15.05.2001</t>
  </si>
  <si>
    <t>ТЕРЕШЕНОК Виталий</t>
  </si>
  <si>
    <t>23.06.2001</t>
  </si>
  <si>
    <t>ХАЛИКОВ Булат</t>
  </si>
  <si>
    <t>07.09.1999</t>
  </si>
  <si>
    <t>РУЖНОВ Михаил</t>
  </si>
  <si>
    <t>02.12.1972</t>
  </si>
  <si>
    <t>СУЧКОВ Василий</t>
  </si>
  <si>
    <t>05.07.1994</t>
  </si>
  <si>
    <t>ФРОЛОВ Игорь</t>
  </si>
  <si>
    <t>23.01.1990</t>
  </si>
  <si>
    <t>ЧЕРНОРУЦКИЙ Владислав</t>
  </si>
  <si>
    <t>03.03.2001</t>
  </si>
  <si>
    <t>ГУСЕВ Яков</t>
  </si>
  <si>
    <t>20.03.2001</t>
  </si>
  <si>
    <t>КНЯЗЕВ Никита</t>
  </si>
  <si>
    <t>02.04.2000</t>
  </si>
  <si>
    <t>МАМЫКИН Матвей</t>
  </si>
  <si>
    <t>31.10.1994</t>
  </si>
  <si>
    <t>ЮЛКИН Иван</t>
  </si>
  <si>
    <t>30.08.2001</t>
  </si>
  <si>
    <t>БОНДАРЧУК Никита</t>
  </si>
  <si>
    <t>01.02.1999</t>
  </si>
  <si>
    <t>ЖУРКИН Николай</t>
  </si>
  <si>
    <t>05.05.1991</t>
  </si>
  <si>
    <t>ШЕРСТНЕВ Тимофей</t>
  </si>
  <si>
    <t>21.10.1999</t>
  </si>
  <si>
    <t>ЛОПАТИН Кирилл</t>
  </si>
  <si>
    <t>01.06.2001</t>
  </si>
  <si>
    <t>КАМЕНЕВ Сергей</t>
  </si>
  <si>
    <t>22.05.1999</t>
  </si>
  <si>
    <t>ХУДЯКОВ Руслан</t>
  </si>
  <si>
    <t>17.11.2001</t>
  </si>
  <si>
    <t>УЛЬЯНОВ Артем</t>
  </si>
  <si>
    <t>02.02.2002</t>
  </si>
  <si>
    <t>ИВАНОВ Дмитрий</t>
  </si>
  <si>
    <t>08.08.2001</t>
  </si>
  <si>
    <t>ГРИБАНОВ Аександр</t>
  </si>
  <si>
    <t>27.12.1974</t>
  </si>
  <si>
    <t>Вологодская область</t>
  </si>
  <si>
    <t>БАЙДИКОВ Илья</t>
  </si>
  <si>
    <t>20.07.1996</t>
  </si>
  <si>
    <t>ДОЛМАТОВ Виктор</t>
  </si>
  <si>
    <t>08.07.1999</t>
  </si>
  <si>
    <t>СЕРДЮКОВ Евгений</t>
  </si>
  <si>
    <t>05.03.2001</t>
  </si>
  <si>
    <t>ЗАГУМЕННИКОВ Роман</t>
  </si>
  <si>
    <t>02.09.2002</t>
  </si>
  <si>
    <t>УСМАНОВ Елисей</t>
  </si>
  <si>
    <t>28.05.2002</t>
  </si>
  <si>
    <t>ЧАЙКОВСКИЙ Константин</t>
  </si>
  <si>
    <t>30.08.1988</t>
  </si>
  <si>
    <t>КУЛИКОВ Сергей</t>
  </si>
  <si>
    <t>31.10.1996</t>
  </si>
  <si>
    <t>ГЕЛЬМУТДИНОВ Иван</t>
  </si>
  <si>
    <t>20.08.2002</t>
  </si>
  <si>
    <t>СТАШ Мамыр</t>
  </si>
  <si>
    <t>04.05.1993</t>
  </si>
  <si>
    <t>Республика Адыгея</t>
  </si>
  <si>
    <t>ЗАБОРСКИЙ Владислав</t>
  </si>
  <si>
    <t>14.05.1993</t>
  </si>
  <si>
    <t>Забайкальский край</t>
  </si>
  <si>
    <t>ЕРОШКИН Иван</t>
  </si>
  <si>
    <t>30.07.2000</t>
  </si>
  <si>
    <t xml:space="preserve">НАЗВАНИЕ ТРАССЫ / РЕГ. НОМЕР: </t>
  </si>
  <si>
    <t>Севастополь</t>
  </si>
  <si>
    <t>Температура: +30</t>
  </si>
  <si>
    <t>Влажность: 50%</t>
  </si>
  <si>
    <t>Осадки: ясно</t>
  </si>
  <si>
    <t>Ветер: 4,0 м/с (ю/з)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</si>
</sst>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dd/mm/yyyy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2" fillId="0" borderId="0"/>
  </cellStyleXfs>
  <cellXfs count="154">
    <xf numFmtId="0" fontId="0" fillId="0" borderId="0" xfId="0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1" xfId="0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1" fontId="17" fillId="0" borderId="1" xfId="9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9" xfId="0" applyNumberFormat="1" applyFont="1" applyFill="1" applyBorder="1" applyAlignment="1" applyProtection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23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49" fontId="11" fillId="0" borderId="22" xfId="0" applyNumberFormat="1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horizontal="center" vertical="center" wrapText="1"/>
    </xf>
    <xf numFmtId="0" fontId="17" fillId="0" borderId="1" xfId="8" applyFont="1" applyFill="1" applyBorder="1" applyAlignment="1">
      <alignment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49" fontId="11" fillId="0" borderId="2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11" fillId="0" borderId="5" xfId="0" applyNumberFormat="1" applyFont="1" applyFill="1" applyBorder="1" applyAlignment="1">
      <alignment vertical="center"/>
    </xf>
    <xf numFmtId="14" fontId="11" fillId="0" borderId="5" xfId="0" applyNumberFormat="1" applyFont="1" applyBorder="1" applyAlignment="1">
      <alignment horizontal="right" vertical="center"/>
    </xf>
    <xf numFmtId="14" fontId="11" fillId="0" borderId="21" xfId="0" applyNumberFormat="1" applyFont="1" applyBorder="1" applyAlignment="1">
      <alignment horizontal="right" vertical="center"/>
    </xf>
    <xf numFmtId="14" fontId="5" fillId="0" borderId="25" xfId="0" applyNumberFormat="1" applyFont="1" applyBorder="1" applyAlignment="1">
      <alignment vertical="center"/>
    </xf>
    <xf numFmtId="14" fontId="17" fillId="0" borderId="1" xfId="9" applyNumberFormat="1" applyFont="1" applyFill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9" fontId="11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2" borderId="24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4" fillId="0" borderId="34" xfId="0" applyFont="1" applyFill="1" applyBorder="1" applyAlignment="1">
      <alignment horizontal="center" vertical="center" wrapText="1"/>
    </xf>
    <xf numFmtId="0" fontId="17" fillId="0" borderId="35" xfId="8" applyFont="1" applyFill="1" applyBorder="1" applyAlignment="1">
      <alignment vertical="center" wrapText="1"/>
    </xf>
    <xf numFmtId="14" fontId="17" fillId="0" borderId="35" xfId="9" applyNumberFormat="1" applyFont="1" applyFill="1" applyBorder="1" applyAlignment="1">
      <alignment horizontal="center" vertical="center" wrapText="1"/>
    </xf>
    <xf numFmtId="164" fontId="14" fillId="0" borderId="35" xfId="0" applyNumberFormat="1" applyFont="1" applyFill="1" applyBorder="1" applyAlignment="1">
      <alignment horizontal="center" vertical="center" wrapText="1"/>
    </xf>
    <xf numFmtId="1" fontId="17" fillId="0" borderId="35" xfId="9" applyNumberFormat="1" applyFont="1" applyFill="1" applyBorder="1" applyAlignment="1">
      <alignment horizontal="center" vertical="center" wrapText="1"/>
    </xf>
    <xf numFmtId="0" fontId="14" fillId="0" borderId="35" xfId="0" applyNumberFormat="1" applyFont="1" applyFill="1" applyBorder="1" applyAlignment="1" applyProtection="1">
      <alignment horizontal="center" vertical="center"/>
    </xf>
    <xf numFmtId="0" fontId="14" fillId="0" borderId="36" xfId="0" applyNumberFormat="1" applyFont="1" applyFill="1" applyBorder="1" applyAlignment="1" applyProtection="1">
      <alignment horizontal="center" vertical="center"/>
    </xf>
    <xf numFmtId="49" fontId="11" fillId="0" borderId="4" xfId="2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49" fontId="11" fillId="0" borderId="17" xfId="2" applyNumberFormat="1" applyFont="1" applyBorder="1" applyAlignment="1">
      <alignment horizontal="right" vertical="center"/>
    </xf>
    <xf numFmtId="0" fontId="13" fillId="2" borderId="5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NumberFormat="1" applyFont="1" applyBorder="1" applyAlignment="1">
      <alignment vertical="center"/>
    </xf>
    <xf numFmtId="0" fontId="17" fillId="0" borderId="1" xfId="9" applyFont="1" applyFill="1" applyBorder="1" applyAlignment="1">
      <alignment horizontal="center" vertical="center" wrapText="1"/>
    </xf>
    <xf numFmtId="0" fontId="17" fillId="0" borderId="35" xfId="9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165" fontId="17" fillId="0" borderId="1" xfId="9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2" borderId="32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4" fontId="10" fillId="2" borderId="32" xfId="3" applyNumberFormat="1" applyFont="1" applyFill="1" applyBorder="1" applyAlignment="1">
      <alignment horizontal="center" vertical="center" wrapText="1"/>
    </xf>
    <xf numFmtId="14" fontId="10" fillId="2" borderId="1" xfId="3" applyNumberFormat="1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9" fillId="0" borderId="6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14" fillId="0" borderId="18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4" fillId="3" borderId="1" xfId="3" applyNumberFormat="1" applyFont="1" applyFill="1" applyBorder="1" applyAlignment="1">
      <alignment horizontal="center" vertical="center" wrapText="1"/>
    </xf>
    <xf numFmtId="0" fontId="17" fillId="0" borderId="1" xfId="9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/>
    </xf>
    <xf numFmtId="0" fontId="14" fillId="0" borderId="35" xfId="0" applyNumberFormat="1" applyFont="1" applyFill="1" applyBorder="1" applyAlignment="1">
      <alignment horizontal="center" vertical="center"/>
    </xf>
    <xf numFmtId="0" fontId="14" fillId="3" borderId="35" xfId="3" applyNumberFormat="1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" xfId="8"/>
    <cellStyle name="Обычный_ID4938_RS_1" xfId="9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76197</xdr:colOff>
      <xdr:row>0</xdr:row>
      <xdr:rowOff>32656</xdr:rowOff>
    </xdr:from>
    <xdr:to>
      <xdr:col>1</xdr:col>
      <xdr:colOff>443101</xdr:colOff>
      <xdr:row>4</xdr:row>
      <xdr:rowOff>44748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C8A78053-2B96-4560-A460-6FDFCECE7149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7" y="32656"/>
          <a:ext cx="845875" cy="1024463"/>
        </a:xfrm>
        <a:prstGeom prst="rect">
          <a:avLst/>
        </a:prstGeom>
      </xdr:spPr>
    </xdr:pic>
    <xdr:clientData/>
  </xdr:twoCellAnchor>
  <xdr:twoCellAnchor editAs="oneCell">
    <xdr:from>
      <xdr:col>2</xdr:col>
      <xdr:colOff>403588</xdr:colOff>
      <xdr:row>0</xdr:row>
      <xdr:rowOff>43544</xdr:rowOff>
    </xdr:from>
    <xdr:to>
      <xdr:col>3</xdr:col>
      <xdr:colOff>980148</xdr:colOff>
      <xdr:row>4</xdr:row>
      <xdr:rowOff>54430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6C61E58C-3D6F-454A-8F7B-009B27FA1AE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6845" y="43544"/>
          <a:ext cx="1613425" cy="1023257"/>
        </a:xfrm>
        <a:prstGeom prst="rect">
          <a:avLst/>
        </a:prstGeom>
      </xdr:spPr>
    </xdr:pic>
    <xdr:clientData/>
  </xdr:twoCellAnchor>
  <xdr:oneCellAnchor>
    <xdr:from>
      <xdr:col>30</xdr:col>
      <xdr:colOff>231321</xdr:colOff>
      <xdr:row>0</xdr:row>
      <xdr:rowOff>68036</xdr:rowOff>
    </xdr:from>
    <xdr:ext cx="864907" cy="932331"/>
    <xdr:pic>
      <xdr:nvPicPr>
        <xdr:cNvPr id="8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430500" y="68036"/>
          <a:ext cx="864907" cy="932331"/>
        </a:xfrm>
        <a:prstGeom prst="rect">
          <a:avLst/>
        </a:prstGeom>
      </xdr:spPr>
    </xdr:pic>
    <xdr:clientData/>
  </xdr:oneCellAnchor>
  <xdr:oneCellAnchor>
    <xdr:from>
      <xdr:col>29</xdr:col>
      <xdr:colOff>163286</xdr:colOff>
      <xdr:row>95</xdr:row>
      <xdr:rowOff>136071</xdr:rowOff>
    </xdr:from>
    <xdr:ext cx="647700" cy="762000"/>
    <xdr:pic>
      <xdr:nvPicPr>
        <xdr:cNvPr id="9" name="Picture 11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87256" t="50125" r="6425" b="10560"/>
        <a:stretch/>
      </xdr:blipFill>
      <xdr:spPr>
        <a:xfrm>
          <a:off x="14818179" y="23349857"/>
          <a:ext cx="647700" cy="762000"/>
        </a:xfrm>
        <a:prstGeom prst="rect">
          <a:avLst/>
        </a:prstGeom>
      </xdr:spPr>
    </xdr:pic>
    <xdr:clientData/>
  </xdr:oneCellAnchor>
  <xdr:oneCellAnchor>
    <xdr:from>
      <xdr:col>9</xdr:col>
      <xdr:colOff>176893</xdr:colOff>
      <xdr:row>95</xdr:row>
      <xdr:rowOff>145596</xdr:rowOff>
    </xdr:from>
    <xdr:ext cx="1057275" cy="590550"/>
    <xdr:pic>
      <xdr:nvPicPr>
        <xdr:cNvPr id="14" name="Picture 11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50736" t="55040" r="38949" b="14492"/>
        <a:stretch/>
      </xdr:blipFill>
      <xdr:spPr>
        <a:xfrm>
          <a:off x="7932964" y="23359382"/>
          <a:ext cx="1057275" cy="5905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02"/>
  <sheetViews>
    <sheetView tabSelected="1" view="pageBreakPreview" topLeftCell="E1" zoomScale="70" zoomScaleNormal="90" zoomScaleSheetLayoutView="70" workbookViewId="0">
      <selection activeCell="X97" sqref="X97"/>
    </sheetView>
  </sheetViews>
  <sheetFormatPr defaultColWidth="9.140625" defaultRowHeight="12.75" x14ac:dyDescent="0.2"/>
  <cols>
    <col min="1" max="1" width="7" style="1" customWidth="1"/>
    <col min="2" max="2" width="7.85546875" style="11" customWidth="1"/>
    <col min="3" max="3" width="15.140625" style="11" customWidth="1"/>
    <col min="4" max="4" width="30" style="1" customWidth="1"/>
    <col min="5" max="5" width="12.28515625" style="65" customWidth="1"/>
    <col min="6" max="6" width="8.85546875" style="1" customWidth="1"/>
    <col min="7" max="7" width="27.85546875" style="1" customWidth="1"/>
    <col min="8" max="26" width="3.7109375" style="1" customWidth="1"/>
    <col min="27" max="27" width="19.28515625" style="1" customWidth="1"/>
    <col min="28" max="28" width="11.28515625" style="1" customWidth="1"/>
    <col min="29" max="29" width="10.42578125" style="1" customWidth="1"/>
    <col min="30" max="30" width="14.42578125" style="1" customWidth="1"/>
    <col min="31" max="31" width="18.7109375" style="1" customWidth="1"/>
    <col min="32" max="16384" width="9.140625" style="1"/>
  </cols>
  <sheetData>
    <row r="1" spans="1:31" ht="15.75" customHeight="1" x14ac:dyDescent="0.2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</row>
    <row r="2" spans="1:31" ht="21" x14ac:dyDescent="0.2">
      <c r="A2" s="101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</row>
    <row r="3" spans="1:31" ht="21" x14ac:dyDescent="0.2">
      <c r="A3" s="101" t="s">
        <v>10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</row>
    <row r="4" spans="1:31" ht="21" x14ac:dyDescent="0.2">
      <c r="A4" s="101" t="s">
        <v>60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</row>
    <row r="5" spans="1:31" ht="9" customHeight="1" x14ac:dyDescent="0.2">
      <c r="A5" s="101" t="s">
        <v>44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</row>
    <row r="6" spans="1:31" s="2" customFormat="1" ht="20.25" customHeight="1" x14ac:dyDescent="0.2">
      <c r="A6" s="104" t="s">
        <v>61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</row>
    <row r="7" spans="1:31" s="2" customFormat="1" ht="18" customHeight="1" x14ac:dyDescent="0.2">
      <c r="A7" s="105" t="s">
        <v>16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</row>
    <row r="8" spans="1:31" s="2" customFormat="1" ht="3.75" customHeight="1" thickBot="1" x14ac:dyDescent="0.25">
      <c r="A8" s="105" t="s">
        <v>44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</row>
    <row r="9" spans="1:31" ht="24" customHeight="1" thickTop="1" x14ac:dyDescent="0.2">
      <c r="A9" s="106" t="s">
        <v>22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8"/>
    </row>
    <row r="10" spans="1:31" ht="18" customHeight="1" x14ac:dyDescent="0.2">
      <c r="A10" s="138" t="s">
        <v>63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40"/>
    </row>
    <row r="11" spans="1:31" ht="19.5" customHeight="1" x14ac:dyDescent="0.2">
      <c r="A11" s="138" t="s">
        <v>62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40"/>
    </row>
    <row r="12" spans="1:31" ht="8.25" customHeight="1" x14ac:dyDescent="0.2">
      <c r="A12" s="130" t="s">
        <v>44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2"/>
    </row>
    <row r="13" spans="1:31" ht="15.75" x14ac:dyDescent="0.2">
      <c r="A13" s="29" t="s">
        <v>64</v>
      </c>
      <c r="B13" s="16"/>
      <c r="C13" s="53"/>
      <c r="D13" s="52"/>
      <c r="E13" s="54"/>
      <c r="F13" s="4"/>
      <c r="G13" s="67" t="s">
        <v>66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1"/>
      <c r="AE13" s="42" t="s">
        <v>71</v>
      </c>
    </row>
    <row r="14" spans="1:31" ht="15.75" x14ac:dyDescent="0.2">
      <c r="A14" s="14" t="s">
        <v>65</v>
      </c>
      <c r="B14" s="10"/>
      <c r="C14" s="10"/>
      <c r="D14" s="66"/>
      <c r="E14" s="55"/>
      <c r="F14" s="5"/>
      <c r="G14" s="68" t="s">
        <v>67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43"/>
      <c r="AE14" s="44" t="s">
        <v>72</v>
      </c>
    </row>
    <row r="15" spans="1:31" ht="15" x14ac:dyDescent="0.2">
      <c r="A15" s="111" t="s">
        <v>9</v>
      </c>
      <c r="B15" s="112"/>
      <c r="C15" s="112"/>
      <c r="D15" s="112"/>
      <c r="E15" s="112"/>
      <c r="F15" s="112"/>
      <c r="G15" s="113"/>
      <c r="H15" s="114" t="s">
        <v>1</v>
      </c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5"/>
    </row>
    <row r="16" spans="1:31" ht="15" x14ac:dyDescent="0.2">
      <c r="A16" s="15" t="s">
        <v>18</v>
      </c>
      <c r="B16" s="30"/>
      <c r="C16" s="30"/>
      <c r="D16" s="8"/>
      <c r="E16" s="56"/>
      <c r="F16" s="8"/>
      <c r="G16" s="9" t="s">
        <v>44</v>
      </c>
      <c r="H16" s="141" t="s">
        <v>205</v>
      </c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3"/>
    </row>
    <row r="17" spans="1:31" ht="15" x14ac:dyDescent="0.2">
      <c r="A17" s="15" t="s">
        <v>19</v>
      </c>
      <c r="B17" s="23"/>
      <c r="C17" s="23"/>
      <c r="D17" s="6"/>
      <c r="E17" s="57"/>
      <c r="F17" s="6"/>
      <c r="G17" s="144" t="s">
        <v>68</v>
      </c>
      <c r="H17" s="141" t="s">
        <v>48</v>
      </c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3"/>
    </row>
    <row r="18" spans="1:31" ht="15" x14ac:dyDescent="0.2">
      <c r="A18" s="15" t="s">
        <v>20</v>
      </c>
      <c r="B18" s="30"/>
      <c r="C18" s="30"/>
      <c r="D18" s="7"/>
      <c r="E18" s="56"/>
      <c r="F18" s="8"/>
      <c r="G18" s="145" t="s">
        <v>69</v>
      </c>
      <c r="H18" s="141" t="s">
        <v>49</v>
      </c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3"/>
    </row>
    <row r="19" spans="1:31" ht="16.5" thickBot="1" x14ac:dyDescent="0.25">
      <c r="A19" s="33" t="s">
        <v>15</v>
      </c>
      <c r="B19" s="21"/>
      <c r="C19" s="21"/>
      <c r="D19" s="20"/>
      <c r="E19" s="58"/>
      <c r="F19" s="32"/>
      <c r="G19" s="146" t="s">
        <v>70</v>
      </c>
      <c r="H19" s="34" t="s">
        <v>38</v>
      </c>
      <c r="I19" s="35"/>
      <c r="J19" s="35"/>
      <c r="K19" s="35"/>
      <c r="L19" s="35"/>
      <c r="M19" s="35"/>
      <c r="N19" s="21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51">
        <v>50</v>
      </c>
      <c r="AC19" s="19"/>
      <c r="AD19" s="32"/>
      <c r="AE19" s="36" t="s">
        <v>73</v>
      </c>
    </row>
    <row r="20" spans="1:31" ht="6.75" customHeight="1" thickTop="1" thickBot="1" x14ac:dyDescent="0.25">
      <c r="A20" s="18"/>
      <c r="B20" s="17"/>
      <c r="C20" s="17"/>
      <c r="D20" s="18"/>
      <c r="E20" s="59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s="31" customFormat="1" ht="21.75" customHeight="1" thickTop="1" x14ac:dyDescent="0.2">
      <c r="A21" s="116" t="s">
        <v>7</v>
      </c>
      <c r="B21" s="102" t="s">
        <v>12</v>
      </c>
      <c r="C21" s="102" t="s">
        <v>41</v>
      </c>
      <c r="D21" s="102" t="s">
        <v>2</v>
      </c>
      <c r="E21" s="109" t="s">
        <v>37</v>
      </c>
      <c r="F21" s="102" t="s">
        <v>8</v>
      </c>
      <c r="G21" s="102" t="s">
        <v>13</v>
      </c>
      <c r="H21" s="133" t="s">
        <v>17</v>
      </c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02" t="s">
        <v>40</v>
      </c>
      <c r="AB21" s="102" t="s">
        <v>26</v>
      </c>
      <c r="AC21" s="102" t="s">
        <v>27</v>
      </c>
      <c r="AD21" s="134" t="s">
        <v>25</v>
      </c>
      <c r="AE21" s="136" t="s">
        <v>14</v>
      </c>
    </row>
    <row r="22" spans="1:31" s="31" customFormat="1" ht="18" customHeight="1" x14ac:dyDescent="0.2">
      <c r="A22" s="117"/>
      <c r="B22" s="103"/>
      <c r="C22" s="103"/>
      <c r="D22" s="103"/>
      <c r="E22" s="110"/>
      <c r="F22" s="103"/>
      <c r="G22" s="103"/>
      <c r="H22" s="99">
        <v>1</v>
      </c>
      <c r="I22" s="99">
        <v>2</v>
      </c>
      <c r="J22" s="99">
        <v>3</v>
      </c>
      <c r="K22" s="99">
        <v>4</v>
      </c>
      <c r="L22" s="99">
        <v>5</v>
      </c>
      <c r="M22" s="99">
        <v>6</v>
      </c>
      <c r="N22" s="99">
        <v>7</v>
      </c>
      <c r="O22" s="99">
        <v>8</v>
      </c>
      <c r="P22" s="99">
        <v>9</v>
      </c>
      <c r="Q22" s="99">
        <v>10</v>
      </c>
      <c r="R22" s="99">
        <v>11</v>
      </c>
      <c r="S22" s="99">
        <v>12</v>
      </c>
      <c r="T22" s="99">
        <v>13</v>
      </c>
      <c r="U22" s="99">
        <v>14</v>
      </c>
      <c r="V22" s="99">
        <v>15</v>
      </c>
      <c r="W22" s="99">
        <v>16</v>
      </c>
      <c r="X22" s="99">
        <v>17</v>
      </c>
      <c r="Y22" s="99">
        <v>18</v>
      </c>
      <c r="Z22" s="99">
        <v>19</v>
      </c>
      <c r="AA22" s="103"/>
      <c r="AB22" s="103"/>
      <c r="AC22" s="103"/>
      <c r="AD22" s="135"/>
      <c r="AE22" s="137"/>
    </row>
    <row r="23" spans="1:31" s="3" customFormat="1" ht="21" customHeight="1" x14ac:dyDescent="0.2">
      <c r="A23" s="147">
        <v>1</v>
      </c>
      <c r="B23" s="148">
        <v>9</v>
      </c>
      <c r="C23" s="149">
        <v>10015328509</v>
      </c>
      <c r="D23" s="38" t="s">
        <v>74</v>
      </c>
      <c r="E23" s="60" t="s">
        <v>75</v>
      </c>
      <c r="F23" s="39" t="s">
        <v>24</v>
      </c>
      <c r="G23" s="97" t="s">
        <v>42</v>
      </c>
      <c r="H23" s="26"/>
      <c r="I23" s="26"/>
      <c r="J23" s="26"/>
      <c r="K23" s="26"/>
      <c r="L23" s="26"/>
      <c r="M23" s="150">
        <v>5</v>
      </c>
      <c r="N23" s="150">
        <v>5</v>
      </c>
      <c r="O23" s="26"/>
      <c r="P23" s="26"/>
      <c r="Q23" s="150">
        <v>5</v>
      </c>
      <c r="R23" s="26"/>
      <c r="S23" s="26"/>
      <c r="T23" s="26"/>
      <c r="U23" s="150">
        <v>3</v>
      </c>
      <c r="V23" s="150">
        <v>3</v>
      </c>
      <c r="W23" s="150">
        <v>3</v>
      </c>
      <c r="X23" s="26"/>
      <c r="Y23" s="26"/>
      <c r="Z23" s="150">
        <v>5</v>
      </c>
      <c r="AA23" s="26"/>
      <c r="AB23" s="26">
        <f>SUM(H23:Z23)</f>
        <v>29</v>
      </c>
      <c r="AC23" s="26"/>
      <c r="AD23" s="27" t="s">
        <v>24</v>
      </c>
      <c r="AE23" s="28"/>
    </row>
    <row r="24" spans="1:31" s="3" customFormat="1" ht="21" customHeight="1" x14ac:dyDescent="0.2">
      <c r="A24" s="147">
        <v>2</v>
      </c>
      <c r="B24" s="148">
        <v>5</v>
      </c>
      <c r="C24" s="149">
        <v>10006473318</v>
      </c>
      <c r="D24" s="38" t="s">
        <v>76</v>
      </c>
      <c r="E24" s="60" t="s">
        <v>77</v>
      </c>
      <c r="F24" s="39" t="s">
        <v>21</v>
      </c>
      <c r="G24" s="97" t="s">
        <v>78</v>
      </c>
      <c r="H24" s="26"/>
      <c r="I24" s="150">
        <v>5</v>
      </c>
      <c r="J24" s="150">
        <v>5</v>
      </c>
      <c r="K24" s="150">
        <v>5</v>
      </c>
      <c r="L24" s="26"/>
      <c r="M24" s="150">
        <v>3</v>
      </c>
      <c r="N24" s="26"/>
      <c r="O24" s="26"/>
      <c r="P24" s="26"/>
      <c r="Q24" s="26"/>
      <c r="R24" s="150">
        <v>3</v>
      </c>
      <c r="S24" s="26"/>
      <c r="T24" s="26"/>
      <c r="U24" s="26"/>
      <c r="V24" s="150">
        <v>5</v>
      </c>
      <c r="W24" s="26"/>
      <c r="X24" s="26"/>
      <c r="Y24" s="26"/>
      <c r="Z24" s="150">
        <v>3</v>
      </c>
      <c r="AA24" s="26"/>
      <c r="AB24" s="26">
        <f>SUM(H24:Z24)</f>
        <v>29</v>
      </c>
      <c r="AC24" s="26"/>
      <c r="AD24" s="27" t="s">
        <v>24</v>
      </c>
      <c r="AE24" s="28"/>
    </row>
    <row r="25" spans="1:31" s="3" customFormat="1" ht="21" customHeight="1" x14ac:dyDescent="0.2">
      <c r="A25" s="147">
        <v>3</v>
      </c>
      <c r="B25" s="148">
        <v>32</v>
      </c>
      <c r="C25" s="149">
        <v>10005747535</v>
      </c>
      <c r="D25" s="38" t="s">
        <v>79</v>
      </c>
      <c r="E25" s="60" t="s">
        <v>80</v>
      </c>
      <c r="F25" s="39" t="s">
        <v>24</v>
      </c>
      <c r="G25" s="97" t="s">
        <v>43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150">
        <v>5</v>
      </c>
      <c r="S25" s="26"/>
      <c r="T25" s="26"/>
      <c r="U25" s="26"/>
      <c r="V25" s="26"/>
      <c r="W25" s="150">
        <v>5</v>
      </c>
      <c r="X25" s="150">
        <v>5</v>
      </c>
      <c r="Y25" s="150">
        <v>5</v>
      </c>
      <c r="Z25" s="26"/>
      <c r="AA25" s="26"/>
      <c r="AB25" s="26">
        <f>SUM(H25:Z25)</f>
        <v>20</v>
      </c>
      <c r="AC25" s="26"/>
      <c r="AD25" s="27" t="s">
        <v>24</v>
      </c>
      <c r="AE25" s="28"/>
    </row>
    <row r="26" spans="1:31" s="3" customFormat="1" ht="21" customHeight="1" x14ac:dyDescent="0.2">
      <c r="A26" s="147">
        <v>4</v>
      </c>
      <c r="B26" s="148">
        <v>3</v>
      </c>
      <c r="C26" s="149">
        <v>10036028814</v>
      </c>
      <c r="D26" s="38" t="s">
        <v>81</v>
      </c>
      <c r="E26" s="60" t="s">
        <v>82</v>
      </c>
      <c r="F26" s="39" t="s">
        <v>24</v>
      </c>
      <c r="G26" s="97" t="s">
        <v>78</v>
      </c>
      <c r="H26" s="150">
        <v>5</v>
      </c>
      <c r="I26" s="26"/>
      <c r="J26" s="26"/>
      <c r="K26" s="26"/>
      <c r="L26" s="26"/>
      <c r="M26" s="26"/>
      <c r="N26" s="26"/>
      <c r="O26" s="150">
        <v>5</v>
      </c>
      <c r="P26" s="26"/>
      <c r="Q26" s="150">
        <v>3</v>
      </c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>
        <f>SUM(H26:Z26)</f>
        <v>13</v>
      </c>
      <c r="AC26" s="26"/>
      <c r="AD26" s="27" t="s">
        <v>24</v>
      </c>
      <c r="AE26" s="28"/>
    </row>
    <row r="27" spans="1:31" s="3" customFormat="1" ht="21" customHeight="1" x14ac:dyDescent="0.2">
      <c r="A27" s="147">
        <v>5</v>
      </c>
      <c r="B27" s="148">
        <v>65</v>
      </c>
      <c r="C27" s="149">
        <v>10051516276</v>
      </c>
      <c r="D27" s="38" t="s">
        <v>83</v>
      </c>
      <c r="E27" s="60" t="s">
        <v>84</v>
      </c>
      <c r="F27" s="39" t="s">
        <v>24</v>
      </c>
      <c r="G27" s="97" t="s">
        <v>85</v>
      </c>
      <c r="H27" s="26"/>
      <c r="I27" s="26"/>
      <c r="J27" s="26"/>
      <c r="K27" s="150">
        <v>2</v>
      </c>
      <c r="L27" s="26"/>
      <c r="M27" s="150">
        <v>2</v>
      </c>
      <c r="N27" s="26"/>
      <c r="O27" s="150">
        <v>3</v>
      </c>
      <c r="P27" s="26"/>
      <c r="Q27" s="150">
        <v>1</v>
      </c>
      <c r="R27" s="26"/>
      <c r="S27" s="26"/>
      <c r="T27" s="26"/>
      <c r="U27" s="150">
        <v>2</v>
      </c>
      <c r="V27" s="26"/>
      <c r="W27" s="150">
        <v>2</v>
      </c>
      <c r="X27" s="26"/>
      <c r="Y27" s="26"/>
      <c r="Z27" s="26"/>
      <c r="AA27" s="26"/>
      <c r="AB27" s="26">
        <f>SUM(H27:Z27)</f>
        <v>12</v>
      </c>
      <c r="AC27" s="26"/>
      <c r="AD27" s="27" t="s">
        <v>24</v>
      </c>
      <c r="AE27" s="28"/>
    </row>
    <row r="28" spans="1:31" s="3" customFormat="1" ht="21" customHeight="1" x14ac:dyDescent="0.2">
      <c r="A28" s="147">
        <v>6</v>
      </c>
      <c r="B28" s="148">
        <v>63</v>
      </c>
      <c r="C28" s="149">
        <v>10036065489</v>
      </c>
      <c r="D28" s="38" t="s">
        <v>86</v>
      </c>
      <c r="E28" s="60" t="s">
        <v>87</v>
      </c>
      <c r="F28" s="39" t="s">
        <v>34</v>
      </c>
      <c r="G28" s="97" t="s">
        <v>85</v>
      </c>
      <c r="H28" s="150">
        <v>3</v>
      </c>
      <c r="I28" s="26"/>
      <c r="J28" s="26"/>
      <c r="K28" s="26"/>
      <c r="L28" s="26"/>
      <c r="M28" s="26"/>
      <c r="N28" s="26"/>
      <c r="O28" s="26"/>
      <c r="P28" s="150">
        <v>2</v>
      </c>
      <c r="Q28" s="26"/>
      <c r="R28" s="26"/>
      <c r="S28" s="26"/>
      <c r="T28" s="26"/>
      <c r="U28" s="26"/>
      <c r="V28" s="26"/>
      <c r="W28" s="26"/>
      <c r="X28" s="150">
        <v>3</v>
      </c>
      <c r="Y28" s="150">
        <v>3</v>
      </c>
      <c r="Z28" s="26"/>
      <c r="AA28" s="26"/>
      <c r="AB28" s="26">
        <f>SUM(H28:Z28)</f>
        <v>11</v>
      </c>
      <c r="AC28" s="26"/>
      <c r="AD28" s="27" t="s">
        <v>34</v>
      </c>
      <c r="AE28" s="28"/>
    </row>
    <row r="29" spans="1:31" s="3" customFormat="1" ht="21" customHeight="1" x14ac:dyDescent="0.2">
      <c r="A29" s="147">
        <v>7</v>
      </c>
      <c r="B29" s="148">
        <v>7</v>
      </c>
      <c r="C29" s="149">
        <v>10034993035</v>
      </c>
      <c r="D29" s="38" t="s">
        <v>88</v>
      </c>
      <c r="E29" s="60" t="s">
        <v>89</v>
      </c>
      <c r="F29" s="39" t="s">
        <v>24</v>
      </c>
      <c r="G29" s="97" t="s">
        <v>78</v>
      </c>
      <c r="H29" s="40"/>
      <c r="I29" s="40"/>
      <c r="J29" s="40"/>
      <c r="K29" s="40"/>
      <c r="L29" s="151">
        <v>5</v>
      </c>
      <c r="M29" s="40"/>
      <c r="N29" s="40"/>
      <c r="O29" s="40"/>
      <c r="P29" s="40"/>
      <c r="Q29" s="40"/>
      <c r="R29" s="40"/>
      <c r="S29" s="151">
        <v>5</v>
      </c>
      <c r="T29" s="40"/>
      <c r="U29" s="40"/>
      <c r="V29" s="40"/>
      <c r="W29" s="40"/>
      <c r="X29" s="40"/>
      <c r="Y29" s="40"/>
      <c r="Z29" s="40"/>
      <c r="AA29" s="26"/>
      <c r="AB29" s="26">
        <f>SUM(H29:Z29)</f>
        <v>10</v>
      </c>
      <c r="AC29" s="26"/>
      <c r="AD29" s="27" t="s">
        <v>34</v>
      </c>
      <c r="AE29" s="28"/>
    </row>
    <row r="30" spans="1:31" s="3" customFormat="1" ht="21" customHeight="1" x14ac:dyDescent="0.2">
      <c r="A30" s="147">
        <v>8</v>
      </c>
      <c r="B30" s="148">
        <v>6</v>
      </c>
      <c r="C30" s="149">
        <v>10036012949</v>
      </c>
      <c r="D30" s="38" t="s">
        <v>90</v>
      </c>
      <c r="E30" s="60" t="s">
        <v>91</v>
      </c>
      <c r="F30" s="39" t="s">
        <v>24</v>
      </c>
      <c r="G30" s="97" t="s">
        <v>78</v>
      </c>
      <c r="H30" s="26"/>
      <c r="I30" s="26"/>
      <c r="J30" s="150">
        <v>2</v>
      </c>
      <c r="K30" s="26"/>
      <c r="L30" s="26"/>
      <c r="M30" s="26"/>
      <c r="N30" s="150">
        <v>1</v>
      </c>
      <c r="O30" s="26"/>
      <c r="P30" s="26"/>
      <c r="Q30" s="150">
        <v>2</v>
      </c>
      <c r="R30" s="26"/>
      <c r="S30" s="26"/>
      <c r="T30" s="150">
        <v>5</v>
      </c>
      <c r="U30" s="26"/>
      <c r="V30" s="26"/>
      <c r="W30" s="26"/>
      <c r="X30" s="26"/>
      <c r="Y30" s="26"/>
      <c r="Z30" s="26"/>
      <c r="AA30" s="26"/>
      <c r="AB30" s="26">
        <f>SUM(H30:Z30)</f>
        <v>10</v>
      </c>
      <c r="AC30" s="26"/>
      <c r="AD30" s="27" t="s">
        <v>34</v>
      </c>
      <c r="AE30" s="28"/>
    </row>
    <row r="31" spans="1:31" s="3" customFormat="1" ht="21" customHeight="1" x14ac:dyDescent="0.2">
      <c r="A31" s="147">
        <v>9</v>
      </c>
      <c r="B31" s="148">
        <v>33</v>
      </c>
      <c r="C31" s="149">
        <v>10015063070</v>
      </c>
      <c r="D31" s="38" t="s">
        <v>92</v>
      </c>
      <c r="E31" s="60" t="s">
        <v>93</v>
      </c>
      <c r="F31" s="39" t="s">
        <v>24</v>
      </c>
      <c r="G31" s="97" t="s">
        <v>43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150">
        <v>5</v>
      </c>
      <c r="V31" s="150">
        <v>2</v>
      </c>
      <c r="W31" s="26"/>
      <c r="X31" s="150">
        <v>1</v>
      </c>
      <c r="Y31" s="150">
        <v>1</v>
      </c>
      <c r="Z31" s="26"/>
      <c r="AA31" s="26"/>
      <c r="AB31" s="26">
        <f>SUM(H31:Z31)</f>
        <v>9</v>
      </c>
      <c r="AC31" s="26"/>
      <c r="AD31" s="27" t="s">
        <v>34</v>
      </c>
      <c r="AE31" s="28"/>
    </row>
    <row r="32" spans="1:31" s="3" customFormat="1" ht="21" customHeight="1" x14ac:dyDescent="0.2">
      <c r="A32" s="147">
        <v>10</v>
      </c>
      <c r="B32" s="148">
        <v>44</v>
      </c>
      <c r="C32" s="149">
        <v>10014375885</v>
      </c>
      <c r="D32" s="38" t="s">
        <v>94</v>
      </c>
      <c r="E32" s="60" t="s">
        <v>95</v>
      </c>
      <c r="F32" s="39" t="s">
        <v>24</v>
      </c>
      <c r="G32" s="97" t="s">
        <v>55</v>
      </c>
      <c r="H32" s="26"/>
      <c r="I32" s="150">
        <v>3</v>
      </c>
      <c r="J32" s="26"/>
      <c r="K32" s="26"/>
      <c r="L32" s="150">
        <v>2</v>
      </c>
      <c r="M32" s="26"/>
      <c r="N32" s="26"/>
      <c r="O32" s="26"/>
      <c r="P32" s="150">
        <v>1</v>
      </c>
      <c r="Q32" s="26"/>
      <c r="R32" s="26"/>
      <c r="S32" s="26"/>
      <c r="T32" s="26"/>
      <c r="U32" s="26"/>
      <c r="V32" s="26"/>
      <c r="W32" s="26"/>
      <c r="X32" s="26"/>
      <c r="Y32" s="26"/>
      <c r="Z32" s="150">
        <v>1</v>
      </c>
      <c r="AA32" s="26"/>
      <c r="AB32" s="26">
        <f>SUM(H32:Z32)</f>
        <v>7</v>
      </c>
      <c r="AC32" s="26"/>
      <c r="AD32" s="27" t="s">
        <v>34</v>
      </c>
      <c r="AE32" s="28"/>
    </row>
    <row r="33" spans="1:31" s="3" customFormat="1" ht="21" customHeight="1" x14ac:dyDescent="0.2">
      <c r="A33" s="147">
        <v>11</v>
      </c>
      <c r="B33" s="148">
        <v>15</v>
      </c>
      <c r="C33" s="149">
        <v>10010165277</v>
      </c>
      <c r="D33" s="38" t="s">
        <v>96</v>
      </c>
      <c r="E33" s="60" t="s">
        <v>97</v>
      </c>
      <c r="F33" s="39" t="s">
        <v>34</v>
      </c>
      <c r="G33" s="97" t="s">
        <v>23</v>
      </c>
      <c r="H33" s="26"/>
      <c r="I33" s="26"/>
      <c r="J33" s="26"/>
      <c r="K33" s="26"/>
      <c r="L33" s="150">
        <v>3</v>
      </c>
      <c r="M33" s="26"/>
      <c r="N33" s="150">
        <v>2</v>
      </c>
      <c r="O33" s="26"/>
      <c r="P33" s="26"/>
      <c r="Q33" s="26"/>
      <c r="R33" s="26"/>
      <c r="S33" s="150">
        <v>1</v>
      </c>
      <c r="T33" s="26"/>
      <c r="U33" s="150">
        <v>1</v>
      </c>
      <c r="V33" s="26"/>
      <c r="W33" s="26"/>
      <c r="X33" s="26"/>
      <c r="Y33" s="26"/>
      <c r="Z33" s="26"/>
      <c r="AA33" s="26"/>
      <c r="AB33" s="26">
        <f>SUM(H33:Z33)</f>
        <v>7</v>
      </c>
      <c r="AC33" s="26"/>
      <c r="AD33" s="27" t="s">
        <v>34</v>
      </c>
      <c r="AE33" s="28"/>
    </row>
    <row r="34" spans="1:31" s="3" customFormat="1" ht="21" customHeight="1" x14ac:dyDescent="0.2">
      <c r="A34" s="147">
        <v>12</v>
      </c>
      <c r="B34" s="148">
        <v>21</v>
      </c>
      <c r="C34" s="149">
        <v>10036013555</v>
      </c>
      <c r="D34" s="38" t="s">
        <v>98</v>
      </c>
      <c r="E34" s="60" t="s">
        <v>99</v>
      </c>
      <c r="F34" s="39" t="s">
        <v>24</v>
      </c>
      <c r="G34" s="97" t="s">
        <v>58</v>
      </c>
      <c r="H34" s="26"/>
      <c r="I34" s="150">
        <v>1</v>
      </c>
      <c r="J34" s="26"/>
      <c r="K34" s="26"/>
      <c r="L34" s="26"/>
      <c r="M34" s="26"/>
      <c r="N34" s="26"/>
      <c r="O34" s="150">
        <v>2</v>
      </c>
      <c r="P34" s="26"/>
      <c r="Q34" s="26"/>
      <c r="R34" s="26"/>
      <c r="S34" s="26"/>
      <c r="T34" s="26"/>
      <c r="U34" s="26"/>
      <c r="V34" s="26"/>
      <c r="W34" s="150">
        <v>1</v>
      </c>
      <c r="X34" s="26"/>
      <c r="Y34" s="26"/>
      <c r="Z34" s="150">
        <v>2</v>
      </c>
      <c r="AA34" s="26"/>
      <c r="AB34" s="26">
        <f>SUM(H34:Z34)</f>
        <v>6</v>
      </c>
      <c r="AC34" s="26"/>
      <c r="AD34" s="27" t="s">
        <v>34</v>
      </c>
      <c r="AE34" s="28"/>
    </row>
    <row r="35" spans="1:31" s="3" customFormat="1" ht="21" customHeight="1" x14ac:dyDescent="0.2">
      <c r="A35" s="147">
        <v>13</v>
      </c>
      <c r="B35" s="148">
        <v>45</v>
      </c>
      <c r="C35" s="149">
        <v>10009395543</v>
      </c>
      <c r="D35" s="38" t="s">
        <v>100</v>
      </c>
      <c r="E35" s="60" t="s">
        <v>101</v>
      </c>
      <c r="F35" s="39" t="s">
        <v>24</v>
      </c>
      <c r="G35" s="97" t="s">
        <v>55</v>
      </c>
      <c r="H35" s="26"/>
      <c r="I35" s="26"/>
      <c r="J35" s="26"/>
      <c r="K35" s="26"/>
      <c r="L35" s="26"/>
      <c r="M35" s="26"/>
      <c r="N35" s="26"/>
      <c r="O35" s="150">
        <v>1</v>
      </c>
      <c r="P35" s="26"/>
      <c r="Q35" s="26"/>
      <c r="R35" s="150">
        <v>2</v>
      </c>
      <c r="S35" s="26"/>
      <c r="T35" s="150">
        <v>3</v>
      </c>
      <c r="U35" s="26"/>
      <c r="V35" s="26"/>
      <c r="W35" s="26"/>
      <c r="X35" s="26"/>
      <c r="Y35" s="26"/>
      <c r="Z35" s="26"/>
      <c r="AA35" s="26"/>
      <c r="AB35" s="26">
        <f>SUM(H35:Z35)</f>
        <v>6</v>
      </c>
      <c r="AC35" s="26"/>
      <c r="AD35" s="27" t="s">
        <v>34</v>
      </c>
      <c r="AE35" s="28"/>
    </row>
    <row r="36" spans="1:31" s="3" customFormat="1" ht="21" customHeight="1" x14ac:dyDescent="0.2">
      <c r="A36" s="147">
        <v>14</v>
      </c>
      <c r="B36" s="148">
        <v>14</v>
      </c>
      <c r="C36" s="149">
        <v>10008855878</v>
      </c>
      <c r="D36" s="38" t="s">
        <v>102</v>
      </c>
      <c r="E36" s="100" t="s">
        <v>103</v>
      </c>
      <c r="F36" s="39" t="s">
        <v>24</v>
      </c>
      <c r="G36" s="97" t="s">
        <v>23</v>
      </c>
      <c r="H36" s="26"/>
      <c r="I36" s="26"/>
      <c r="J36" s="26"/>
      <c r="K36" s="26"/>
      <c r="L36" s="26"/>
      <c r="M36" s="26"/>
      <c r="N36" s="26"/>
      <c r="O36" s="26"/>
      <c r="P36" s="150">
        <v>5</v>
      </c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>
        <f>SUM(H36:Z36)</f>
        <v>5</v>
      </c>
      <c r="AC36" s="26"/>
      <c r="AD36" s="27" t="s">
        <v>34</v>
      </c>
      <c r="AE36" s="28"/>
    </row>
    <row r="37" spans="1:31" s="3" customFormat="1" ht="21" customHeight="1" x14ac:dyDescent="0.2">
      <c r="A37" s="147">
        <v>15</v>
      </c>
      <c r="B37" s="148">
        <v>64</v>
      </c>
      <c r="C37" s="149">
        <v>10034938875</v>
      </c>
      <c r="D37" s="38" t="s">
        <v>104</v>
      </c>
      <c r="E37" s="60" t="s">
        <v>105</v>
      </c>
      <c r="F37" s="39" t="s">
        <v>24</v>
      </c>
      <c r="G37" s="97" t="s">
        <v>85</v>
      </c>
      <c r="H37" s="26"/>
      <c r="I37" s="26"/>
      <c r="J37" s="26"/>
      <c r="K37" s="150">
        <v>3</v>
      </c>
      <c r="L37" s="26"/>
      <c r="M37" s="26"/>
      <c r="N37" s="26"/>
      <c r="O37" s="26"/>
      <c r="P37" s="26"/>
      <c r="Q37" s="26"/>
      <c r="R37" s="26"/>
      <c r="S37" s="150">
        <v>2</v>
      </c>
      <c r="T37" s="26"/>
      <c r="U37" s="26"/>
      <c r="V37" s="26"/>
      <c r="W37" s="26"/>
      <c r="X37" s="26"/>
      <c r="Y37" s="26"/>
      <c r="Z37" s="26"/>
      <c r="AA37" s="26"/>
      <c r="AB37" s="26">
        <f>SUM(H37:Z37)</f>
        <v>5</v>
      </c>
      <c r="AC37" s="26"/>
      <c r="AD37" s="27" t="s">
        <v>34</v>
      </c>
      <c r="AE37" s="28"/>
    </row>
    <row r="38" spans="1:31" s="3" customFormat="1" ht="21" customHeight="1" x14ac:dyDescent="0.2">
      <c r="A38" s="147">
        <v>16</v>
      </c>
      <c r="B38" s="148">
        <v>36</v>
      </c>
      <c r="C38" s="149">
        <v>10058295869</v>
      </c>
      <c r="D38" s="38" t="s">
        <v>106</v>
      </c>
      <c r="E38" s="60" t="s">
        <v>107</v>
      </c>
      <c r="F38" s="39" t="s">
        <v>34</v>
      </c>
      <c r="G38" s="97" t="s">
        <v>43</v>
      </c>
      <c r="H38" s="26"/>
      <c r="I38" s="26"/>
      <c r="J38" s="150">
        <v>3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150">
        <v>1</v>
      </c>
      <c r="W38" s="26"/>
      <c r="X38" s="26"/>
      <c r="Y38" s="26"/>
      <c r="Z38" s="26"/>
      <c r="AA38" s="26"/>
      <c r="AB38" s="26">
        <f>SUM(H38:Z38)</f>
        <v>4</v>
      </c>
      <c r="AC38" s="26"/>
      <c r="AD38" s="27"/>
      <c r="AE38" s="28"/>
    </row>
    <row r="39" spans="1:31" s="3" customFormat="1" ht="21" customHeight="1" x14ac:dyDescent="0.2">
      <c r="A39" s="147">
        <v>17</v>
      </c>
      <c r="B39" s="148">
        <v>13</v>
      </c>
      <c r="C39" s="149">
        <v>10006795438</v>
      </c>
      <c r="D39" s="38" t="s">
        <v>108</v>
      </c>
      <c r="E39" s="60" t="s">
        <v>109</v>
      </c>
      <c r="F39" s="39" t="s">
        <v>24</v>
      </c>
      <c r="G39" s="97" t="s">
        <v>23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150">
        <v>2</v>
      </c>
      <c r="Y39" s="150">
        <v>2</v>
      </c>
      <c r="Z39" s="26"/>
      <c r="AA39" s="26"/>
      <c r="AB39" s="26">
        <f>SUM(H39:Z39)</f>
        <v>4</v>
      </c>
      <c r="AC39" s="26"/>
      <c r="AD39" s="27"/>
      <c r="AE39" s="28"/>
    </row>
    <row r="40" spans="1:31" s="3" customFormat="1" ht="21" customHeight="1" x14ac:dyDescent="0.2">
      <c r="A40" s="147">
        <v>18</v>
      </c>
      <c r="B40" s="148">
        <v>24</v>
      </c>
      <c r="C40" s="149">
        <v>10095959858</v>
      </c>
      <c r="D40" s="38" t="s">
        <v>110</v>
      </c>
      <c r="E40" s="60" t="s">
        <v>111</v>
      </c>
      <c r="F40" s="39" t="s">
        <v>34</v>
      </c>
      <c r="G40" s="97" t="s">
        <v>112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150">
        <v>3</v>
      </c>
      <c r="T40" s="26"/>
      <c r="U40" s="26"/>
      <c r="V40" s="26"/>
      <c r="W40" s="26"/>
      <c r="X40" s="26"/>
      <c r="Y40" s="26"/>
      <c r="Z40" s="26"/>
      <c r="AA40" s="26"/>
      <c r="AB40" s="26">
        <f>SUM(H40:Z40)</f>
        <v>3</v>
      </c>
      <c r="AC40" s="26"/>
      <c r="AD40" s="27"/>
      <c r="AE40" s="28"/>
    </row>
    <row r="41" spans="1:31" s="3" customFormat="1" ht="21" customHeight="1" x14ac:dyDescent="0.2">
      <c r="A41" s="147">
        <v>19</v>
      </c>
      <c r="B41" s="148">
        <v>41</v>
      </c>
      <c r="C41" s="149">
        <v>10036045180</v>
      </c>
      <c r="D41" s="38" t="s">
        <v>113</v>
      </c>
      <c r="E41" s="60" t="s">
        <v>114</v>
      </c>
      <c r="F41" s="39" t="s">
        <v>24</v>
      </c>
      <c r="G41" s="97" t="s">
        <v>115</v>
      </c>
      <c r="H41" s="26"/>
      <c r="I41" s="26"/>
      <c r="J41" s="26"/>
      <c r="K41" s="26"/>
      <c r="L41" s="26"/>
      <c r="M41" s="26"/>
      <c r="N41" s="150">
        <v>3</v>
      </c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>
        <f>SUM(H41:Z41)</f>
        <v>3</v>
      </c>
      <c r="AC41" s="26"/>
      <c r="AD41" s="27"/>
      <c r="AE41" s="28"/>
    </row>
    <row r="42" spans="1:31" s="3" customFormat="1" ht="21" customHeight="1" x14ac:dyDescent="0.2">
      <c r="A42" s="147">
        <v>20</v>
      </c>
      <c r="B42" s="148">
        <v>66</v>
      </c>
      <c r="C42" s="149">
        <v>10034909371</v>
      </c>
      <c r="D42" s="38" t="s">
        <v>116</v>
      </c>
      <c r="E42" s="60" t="s">
        <v>117</v>
      </c>
      <c r="F42" s="39" t="s">
        <v>24</v>
      </c>
      <c r="G42" s="97" t="s">
        <v>85</v>
      </c>
      <c r="H42" s="26"/>
      <c r="I42" s="26"/>
      <c r="J42" s="26"/>
      <c r="K42" s="26"/>
      <c r="L42" s="26"/>
      <c r="M42" s="150">
        <v>1</v>
      </c>
      <c r="N42" s="26"/>
      <c r="O42" s="26"/>
      <c r="P42" s="26"/>
      <c r="Q42" s="26"/>
      <c r="R42" s="26"/>
      <c r="S42" s="26"/>
      <c r="T42" s="150">
        <v>2</v>
      </c>
      <c r="U42" s="26"/>
      <c r="V42" s="26"/>
      <c r="W42" s="26"/>
      <c r="X42" s="26"/>
      <c r="Y42" s="26"/>
      <c r="Z42" s="26"/>
      <c r="AA42" s="26"/>
      <c r="AB42" s="26">
        <f t="shared" ref="AB42:AB50" si="0">SUM(H42:Z42)</f>
        <v>3</v>
      </c>
      <c r="AC42" s="26"/>
      <c r="AD42" s="27"/>
      <c r="AE42" s="28"/>
    </row>
    <row r="43" spans="1:31" s="3" customFormat="1" ht="21" customHeight="1" x14ac:dyDescent="0.2">
      <c r="A43" s="147">
        <v>21</v>
      </c>
      <c r="B43" s="148">
        <v>4</v>
      </c>
      <c r="C43" s="149">
        <v>10036097623</v>
      </c>
      <c r="D43" s="38" t="s">
        <v>118</v>
      </c>
      <c r="E43" s="60" t="s">
        <v>119</v>
      </c>
      <c r="F43" s="39" t="s">
        <v>24</v>
      </c>
      <c r="G43" s="97" t="s">
        <v>78</v>
      </c>
      <c r="H43" s="26"/>
      <c r="I43" s="26"/>
      <c r="J43" s="26"/>
      <c r="K43" s="26"/>
      <c r="L43" s="26"/>
      <c r="M43" s="26"/>
      <c r="N43" s="26"/>
      <c r="O43" s="26"/>
      <c r="P43" s="150">
        <v>3</v>
      </c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>
        <f t="shared" si="0"/>
        <v>3</v>
      </c>
      <c r="AC43" s="26"/>
      <c r="AD43" s="27"/>
      <c r="AE43" s="28"/>
    </row>
    <row r="44" spans="1:31" s="3" customFormat="1" ht="21" customHeight="1" x14ac:dyDescent="0.2">
      <c r="A44" s="147">
        <v>22</v>
      </c>
      <c r="B44" s="148">
        <v>78</v>
      </c>
      <c r="C44" s="149">
        <v>10036072664</v>
      </c>
      <c r="D44" s="38" t="s">
        <v>120</v>
      </c>
      <c r="E44" s="60" t="s">
        <v>121</v>
      </c>
      <c r="F44" s="39" t="s">
        <v>24</v>
      </c>
      <c r="G44" s="97" t="s">
        <v>122</v>
      </c>
      <c r="H44" s="150">
        <v>2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>
        <f t="shared" si="0"/>
        <v>2</v>
      </c>
      <c r="AC44" s="26"/>
      <c r="AD44" s="27"/>
      <c r="AE44" s="28"/>
    </row>
    <row r="45" spans="1:31" s="3" customFormat="1" ht="21" customHeight="1" x14ac:dyDescent="0.2">
      <c r="A45" s="147">
        <v>23</v>
      </c>
      <c r="B45" s="148">
        <v>72</v>
      </c>
      <c r="C45" s="149">
        <v>10034920182</v>
      </c>
      <c r="D45" s="38" t="s">
        <v>123</v>
      </c>
      <c r="E45" s="60" t="s">
        <v>124</v>
      </c>
      <c r="F45" s="39" t="s">
        <v>34</v>
      </c>
      <c r="G45" s="97" t="s">
        <v>53</v>
      </c>
      <c r="H45" s="150">
        <v>1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>
        <f t="shared" si="0"/>
        <v>1</v>
      </c>
      <c r="AC45" s="26"/>
      <c r="AD45" s="27"/>
      <c r="AE45" s="28"/>
    </row>
    <row r="46" spans="1:31" s="3" customFormat="1" ht="21" customHeight="1" x14ac:dyDescent="0.2">
      <c r="A46" s="147">
        <v>24</v>
      </c>
      <c r="B46" s="148">
        <v>76</v>
      </c>
      <c r="C46" s="149">
        <v>10034919374</v>
      </c>
      <c r="D46" s="38" t="s">
        <v>125</v>
      </c>
      <c r="E46" s="60" t="s">
        <v>126</v>
      </c>
      <c r="F46" s="39" t="s">
        <v>24</v>
      </c>
      <c r="G46" s="97" t="s">
        <v>52</v>
      </c>
      <c r="H46" s="26"/>
      <c r="I46" s="26"/>
      <c r="J46" s="26"/>
      <c r="K46" s="150">
        <v>1</v>
      </c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>
        <f t="shared" si="0"/>
        <v>1</v>
      </c>
      <c r="AC46" s="26"/>
      <c r="AD46" s="27"/>
      <c r="AE46" s="28"/>
    </row>
    <row r="47" spans="1:31" s="3" customFormat="1" ht="21" customHeight="1" x14ac:dyDescent="0.2">
      <c r="A47" s="147">
        <v>25</v>
      </c>
      <c r="B47" s="148">
        <v>38</v>
      </c>
      <c r="C47" s="149">
        <v>10036087115</v>
      </c>
      <c r="D47" s="38" t="s">
        <v>127</v>
      </c>
      <c r="E47" s="60" t="s">
        <v>128</v>
      </c>
      <c r="F47" s="39" t="s">
        <v>24</v>
      </c>
      <c r="G47" s="97" t="s">
        <v>51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150">
        <v>1</v>
      </c>
      <c r="S47" s="26"/>
      <c r="T47" s="26"/>
      <c r="U47" s="26"/>
      <c r="V47" s="26"/>
      <c r="W47" s="26"/>
      <c r="X47" s="26"/>
      <c r="Y47" s="26"/>
      <c r="Z47" s="26"/>
      <c r="AA47" s="26"/>
      <c r="AB47" s="26">
        <f t="shared" si="0"/>
        <v>1</v>
      </c>
      <c r="AC47" s="26"/>
      <c r="AD47" s="27"/>
      <c r="AE47" s="28"/>
    </row>
    <row r="48" spans="1:31" s="3" customFormat="1" ht="21" customHeight="1" x14ac:dyDescent="0.2">
      <c r="A48" s="147">
        <v>26</v>
      </c>
      <c r="B48" s="148">
        <v>34</v>
      </c>
      <c r="C48" s="149">
        <v>10036028410</v>
      </c>
      <c r="D48" s="38" t="s">
        <v>129</v>
      </c>
      <c r="E48" s="60" t="s">
        <v>130</v>
      </c>
      <c r="F48" s="39" t="s">
        <v>24</v>
      </c>
      <c r="G48" s="97" t="s">
        <v>43</v>
      </c>
      <c r="H48" s="26"/>
      <c r="I48" s="26"/>
      <c r="J48" s="26"/>
      <c r="K48" s="26"/>
      <c r="L48" s="150">
        <v>1</v>
      </c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>
        <f t="shared" si="0"/>
        <v>1</v>
      </c>
      <c r="AC48" s="26"/>
      <c r="AD48" s="27"/>
      <c r="AE48" s="28"/>
    </row>
    <row r="49" spans="1:31" s="3" customFormat="1" ht="21" customHeight="1" x14ac:dyDescent="0.2">
      <c r="A49" s="147">
        <v>27</v>
      </c>
      <c r="B49" s="148">
        <v>27</v>
      </c>
      <c r="C49" s="149">
        <v>10064166490</v>
      </c>
      <c r="D49" s="38" t="s">
        <v>131</v>
      </c>
      <c r="E49" s="60" t="s">
        <v>132</v>
      </c>
      <c r="F49" s="39" t="s">
        <v>34</v>
      </c>
      <c r="G49" s="97" t="s">
        <v>54</v>
      </c>
      <c r="H49" s="26"/>
      <c r="I49" s="26"/>
      <c r="J49" s="150">
        <v>1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>
        <f t="shared" si="0"/>
        <v>1</v>
      </c>
      <c r="AC49" s="26"/>
      <c r="AD49" s="27"/>
      <c r="AE49" s="28"/>
    </row>
    <row r="50" spans="1:31" s="3" customFormat="1" ht="21" customHeight="1" x14ac:dyDescent="0.2">
      <c r="A50" s="147">
        <v>28</v>
      </c>
      <c r="B50" s="148">
        <v>2</v>
      </c>
      <c r="C50" s="149">
        <v>10014388417</v>
      </c>
      <c r="D50" s="38" t="s">
        <v>133</v>
      </c>
      <c r="E50" s="60" t="s">
        <v>134</v>
      </c>
      <c r="F50" s="39" t="s">
        <v>24</v>
      </c>
      <c r="G50" s="97" t="s">
        <v>78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150">
        <v>1</v>
      </c>
      <c r="U50" s="26"/>
      <c r="V50" s="26"/>
      <c r="W50" s="26"/>
      <c r="X50" s="26"/>
      <c r="Y50" s="26"/>
      <c r="Z50" s="26"/>
      <c r="AA50" s="26"/>
      <c r="AB50" s="26">
        <f t="shared" si="0"/>
        <v>1</v>
      </c>
      <c r="AC50" s="26"/>
      <c r="AD50" s="27"/>
      <c r="AE50" s="28"/>
    </row>
    <row r="51" spans="1:31" s="3" customFormat="1" ht="21" customHeight="1" x14ac:dyDescent="0.2">
      <c r="A51" s="147">
        <v>29</v>
      </c>
      <c r="B51" s="148">
        <v>37</v>
      </c>
      <c r="C51" s="149">
        <v>10036043059</v>
      </c>
      <c r="D51" s="38" t="s">
        <v>135</v>
      </c>
      <c r="E51" s="60" t="s">
        <v>136</v>
      </c>
      <c r="F51" s="39" t="s">
        <v>34</v>
      </c>
      <c r="G51" s="97" t="s">
        <v>115</v>
      </c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7"/>
      <c r="AE51" s="28"/>
    </row>
    <row r="52" spans="1:31" s="3" customFormat="1" ht="21" customHeight="1" x14ac:dyDescent="0.2">
      <c r="A52" s="147">
        <v>30</v>
      </c>
      <c r="B52" s="148">
        <v>59</v>
      </c>
      <c r="C52" s="149">
        <v>10014562916</v>
      </c>
      <c r="D52" s="38" t="s">
        <v>137</v>
      </c>
      <c r="E52" s="60" t="s">
        <v>138</v>
      </c>
      <c r="F52" s="39" t="s">
        <v>21</v>
      </c>
      <c r="G52" s="97" t="s">
        <v>139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7"/>
      <c r="AE52" s="28"/>
    </row>
    <row r="53" spans="1:31" s="3" customFormat="1" ht="21" customHeight="1" x14ac:dyDescent="0.2">
      <c r="A53" s="147">
        <v>31</v>
      </c>
      <c r="B53" s="148">
        <v>57</v>
      </c>
      <c r="C53" s="149">
        <v>10036041443</v>
      </c>
      <c r="D53" s="38" t="s">
        <v>140</v>
      </c>
      <c r="E53" s="60" t="s">
        <v>141</v>
      </c>
      <c r="F53" s="39" t="s">
        <v>24</v>
      </c>
      <c r="G53" s="97" t="s">
        <v>139</v>
      </c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7"/>
      <c r="AE53" s="28"/>
    </row>
    <row r="54" spans="1:31" s="3" customFormat="1" ht="21" customHeight="1" x14ac:dyDescent="0.2">
      <c r="A54" s="147">
        <v>32</v>
      </c>
      <c r="B54" s="148">
        <v>56</v>
      </c>
      <c r="C54" s="149">
        <v>10095787480</v>
      </c>
      <c r="D54" s="38" t="s">
        <v>142</v>
      </c>
      <c r="E54" s="60" t="s">
        <v>143</v>
      </c>
      <c r="F54" s="39" t="s">
        <v>34</v>
      </c>
      <c r="G54" s="97" t="s">
        <v>57</v>
      </c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7"/>
      <c r="AE54" s="28"/>
    </row>
    <row r="55" spans="1:31" s="3" customFormat="1" ht="21" customHeight="1" x14ac:dyDescent="0.2">
      <c r="A55" s="147">
        <v>33</v>
      </c>
      <c r="B55" s="148">
        <v>54</v>
      </c>
      <c r="C55" s="149">
        <v>10034907755</v>
      </c>
      <c r="D55" s="38" t="s">
        <v>144</v>
      </c>
      <c r="E55" s="60" t="s">
        <v>145</v>
      </c>
      <c r="F55" s="39" t="s">
        <v>24</v>
      </c>
      <c r="G55" s="97" t="s">
        <v>57</v>
      </c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7"/>
      <c r="AE55" s="28"/>
    </row>
    <row r="56" spans="1:31" s="3" customFormat="1" ht="21" customHeight="1" x14ac:dyDescent="0.2">
      <c r="A56" s="147">
        <v>34</v>
      </c>
      <c r="B56" s="148">
        <v>62</v>
      </c>
      <c r="C56" s="149">
        <v>10058817043</v>
      </c>
      <c r="D56" s="38" t="s">
        <v>146</v>
      </c>
      <c r="E56" s="60" t="s">
        <v>147</v>
      </c>
      <c r="F56" s="39" t="s">
        <v>24</v>
      </c>
      <c r="G56" s="97" t="s">
        <v>139</v>
      </c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7"/>
      <c r="AE56" s="28"/>
    </row>
    <row r="57" spans="1:31" s="3" customFormat="1" ht="21" customHeight="1" x14ac:dyDescent="0.2">
      <c r="A57" s="147">
        <v>35</v>
      </c>
      <c r="B57" s="148">
        <v>46</v>
      </c>
      <c r="C57" s="149">
        <v>10009047353</v>
      </c>
      <c r="D57" s="38" t="s">
        <v>148</v>
      </c>
      <c r="E57" s="60" t="s">
        <v>149</v>
      </c>
      <c r="F57" s="39" t="s">
        <v>34</v>
      </c>
      <c r="G57" s="97" t="s">
        <v>55</v>
      </c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7"/>
      <c r="AE57" s="28"/>
    </row>
    <row r="58" spans="1:31" s="3" customFormat="1" ht="21" customHeight="1" x14ac:dyDescent="0.2">
      <c r="A58" s="147">
        <v>36</v>
      </c>
      <c r="B58" s="148">
        <v>1</v>
      </c>
      <c r="C58" s="149">
        <v>10007454028</v>
      </c>
      <c r="D58" s="38" t="s">
        <v>150</v>
      </c>
      <c r="E58" s="60" t="s">
        <v>151</v>
      </c>
      <c r="F58" s="39" t="s">
        <v>24</v>
      </c>
      <c r="G58" s="97" t="s">
        <v>78</v>
      </c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7"/>
      <c r="AE58" s="28"/>
    </row>
    <row r="59" spans="1:31" s="3" customFormat="1" ht="21" customHeight="1" x14ac:dyDescent="0.2">
      <c r="A59" s="147">
        <v>37</v>
      </c>
      <c r="B59" s="148">
        <v>55</v>
      </c>
      <c r="C59" s="149">
        <v>10013902107</v>
      </c>
      <c r="D59" s="38" t="s">
        <v>152</v>
      </c>
      <c r="E59" s="60" t="s">
        <v>153</v>
      </c>
      <c r="F59" s="39" t="s">
        <v>34</v>
      </c>
      <c r="G59" s="97" t="s">
        <v>57</v>
      </c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/>
      <c r="AE59" s="28"/>
    </row>
    <row r="60" spans="1:31" s="3" customFormat="1" ht="21" customHeight="1" x14ac:dyDescent="0.2">
      <c r="A60" s="147">
        <v>38</v>
      </c>
      <c r="B60" s="148">
        <v>35</v>
      </c>
      <c r="C60" s="149">
        <v>10036094791</v>
      </c>
      <c r="D60" s="38" t="s">
        <v>154</v>
      </c>
      <c r="E60" s="60" t="s">
        <v>155</v>
      </c>
      <c r="F60" s="39" t="s">
        <v>24</v>
      </c>
      <c r="G60" s="97" t="s">
        <v>43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7"/>
      <c r="AE60" s="28"/>
    </row>
    <row r="61" spans="1:31" s="3" customFormat="1" ht="21" customHeight="1" x14ac:dyDescent="0.2">
      <c r="A61" s="147">
        <v>39</v>
      </c>
      <c r="B61" s="148">
        <v>30</v>
      </c>
      <c r="C61" s="149">
        <v>10034937865</v>
      </c>
      <c r="D61" s="38" t="s">
        <v>156</v>
      </c>
      <c r="E61" s="60" t="s">
        <v>157</v>
      </c>
      <c r="F61" s="39" t="s">
        <v>24</v>
      </c>
      <c r="G61" s="97" t="s">
        <v>43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7"/>
      <c r="AE61" s="28"/>
    </row>
    <row r="62" spans="1:31" s="3" customFormat="1" ht="21" customHeight="1" x14ac:dyDescent="0.2">
      <c r="A62" s="147">
        <v>40</v>
      </c>
      <c r="B62" s="148">
        <v>39</v>
      </c>
      <c r="C62" s="149">
        <v>10009394634</v>
      </c>
      <c r="D62" s="38" t="s">
        <v>158</v>
      </c>
      <c r="E62" s="60" t="s">
        <v>159</v>
      </c>
      <c r="F62" s="39" t="s">
        <v>24</v>
      </c>
      <c r="G62" s="97" t="s">
        <v>43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7"/>
      <c r="AE62" s="28"/>
    </row>
    <row r="63" spans="1:31" s="3" customFormat="1" ht="21" customHeight="1" x14ac:dyDescent="0.2">
      <c r="A63" s="147">
        <v>41</v>
      </c>
      <c r="B63" s="148">
        <v>17</v>
      </c>
      <c r="C63" s="149">
        <v>10015769150</v>
      </c>
      <c r="D63" s="38" t="s">
        <v>160</v>
      </c>
      <c r="E63" s="60" t="s">
        <v>161</v>
      </c>
      <c r="F63" s="39" t="s">
        <v>24</v>
      </c>
      <c r="G63" s="97" t="s">
        <v>23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7"/>
      <c r="AE63" s="28"/>
    </row>
    <row r="64" spans="1:31" s="3" customFormat="1" ht="21" customHeight="1" x14ac:dyDescent="0.2">
      <c r="A64" s="147">
        <v>42</v>
      </c>
      <c r="B64" s="148">
        <v>22</v>
      </c>
      <c r="C64" s="149">
        <v>10034925438</v>
      </c>
      <c r="D64" s="38" t="s">
        <v>162</v>
      </c>
      <c r="E64" s="60" t="s">
        <v>163</v>
      </c>
      <c r="F64" s="39" t="s">
        <v>24</v>
      </c>
      <c r="G64" s="97" t="s">
        <v>56</v>
      </c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7"/>
      <c r="AE64" s="28"/>
    </row>
    <row r="65" spans="1:31" s="3" customFormat="1" ht="21" customHeight="1" x14ac:dyDescent="0.2">
      <c r="A65" s="147">
        <v>43</v>
      </c>
      <c r="B65" s="148">
        <v>28</v>
      </c>
      <c r="C65" s="149">
        <v>10006450480</v>
      </c>
      <c r="D65" s="38" t="s">
        <v>164</v>
      </c>
      <c r="E65" s="60" t="s">
        <v>165</v>
      </c>
      <c r="F65" s="39" t="s">
        <v>21</v>
      </c>
      <c r="G65" s="97" t="s">
        <v>54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7"/>
      <c r="AE65" s="28"/>
    </row>
    <row r="66" spans="1:31" s="3" customFormat="1" ht="21" customHeight="1" x14ac:dyDescent="0.2">
      <c r="A66" s="147">
        <v>44</v>
      </c>
      <c r="B66" s="148">
        <v>11</v>
      </c>
      <c r="C66" s="149">
        <v>10015338310</v>
      </c>
      <c r="D66" s="38" t="s">
        <v>166</v>
      </c>
      <c r="E66" s="60" t="s">
        <v>167</v>
      </c>
      <c r="F66" s="39" t="s">
        <v>24</v>
      </c>
      <c r="G66" s="97" t="s">
        <v>78</v>
      </c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7"/>
      <c r="AE66" s="28"/>
    </row>
    <row r="67" spans="1:31" s="3" customFormat="1" ht="21" customHeight="1" x14ac:dyDescent="0.2">
      <c r="A67" s="147">
        <v>45</v>
      </c>
      <c r="B67" s="148">
        <v>73</v>
      </c>
      <c r="C67" s="149">
        <v>10036065590</v>
      </c>
      <c r="D67" s="38" t="s">
        <v>168</v>
      </c>
      <c r="E67" s="60" t="s">
        <v>169</v>
      </c>
      <c r="F67" s="39" t="s">
        <v>34</v>
      </c>
      <c r="G67" s="97" t="s">
        <v>53</v>
      </c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7"/>
      <c r="AE67" s="28"/>
    </row>
    <row r="68" spans="1:31" s="3" customFormat="1" ht="21" customHeight="1" x14ac:dyDescent="0.2">
      <c r="A68" s="147">
        <v>46</v>
      </c>
      <c r="B68" s="148">
        <v>60</v>
      </c>
      <c r="C68" s="149">
        <v>10034941707</v>
      </c>
      <c r="D68" s="38" t="s">
        <v>170</v>
      </c>
      <c r="E68" s="60" t="s">
        <v>171</v>
      </c>
      <c r="F68" s="39" t="s">
        <v>34</v>
      </c>
      <c r="G68" s="97" t="s">
        <v>139</v>
      </c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7"/>
      <c r="AE68" s="28"/>
    </row>
    <row r="69" spans="1:31" s="3" customFormat="1" ht="21" customHeight="1" x14ac:dyDescent="0.2">
      <c r="A69" s="37" t="s">
        <v>50</v>
      </c>
      <c r="B69" s="148">
        <v>16</v>
      </c>
      <c r="C69" s="149">
        <v>10010168412</v>
      </c>
      <c r="D69" s="38" t="s">
        <v>172</v>
      </c>
      <c r="E69" s="60" t="s">
        <v>173</v>
      </c>
      <c r="F69" s="39" t="s">
        <v>24</v>
      </c>
      <c r="G69" s="97" t="s">
        <v>23</v>
      </c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7"/>
      <c r="AE69" s="28"/>
    </row>
    <row r="70" spans="1:31" s="3" customFormat="1" ht="21" customHeight="1" x14ac:dyDescent="0.2">
      <c r="A70" s="37" t="s">
        <v>50</v>
      </c>
      <c r="B70" s="148">
        <v>20</v>
      </c>
      <c r="C70" s="149">
        <v>10055591488</v>
      </c>
      <c r="D70" s="38" t="s">
        <v>174</v>
      </c>
      <c r="E70" s="60" t="s">
        <v>175</v>
      </c>
      <c r="F70" s="39" t="s">
        <v>34</v>
      </c>
      <c r="G70" s="97" t="s">
        <v>115</v>
      </c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7"/>
      <c r="AE70" s="28"/>
    </row>
    <row r="71" spans="1:31" s="3" customFormat="1" ht="21" customHeight="1" x14ac:dyDescent="0.2">
      <c r="A71" s="37" t="s">
        <v>50</v>
      </c>
      <c r="B71" s="148">
        <v>23</v>
      </c>
      <c r="C71" s="149">
        <v>10036048618</v>
      </c>
      <c r="D71" s="38" t="s">
        <v>176</v>
      </c>
      <c r="E71" s="60" t="s">
        <v>177</v>
      </c>
      <c r="F71" s="39" t="s">
        <v>24</v>
      </c>
      <c r="G71" s="97" t="s">
        <v>56</v>
      </c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7"/>
      <c r="AE71" s="28"/>
    </row>
    <row r="72" spans="1:31" s="3" customFormat="1" ht="21" customHeight="1" x14ac:dyDescent="0.2">
      <c r="A72" s="37" t="s">
        <v>50</v>
      </c>
      <c r="B72" s="148">
        <v>25</v>
      </c>
      <c r="C72" s="149">
        <v>10034979695</v>
      </c>
      <c r="D72" s="38" t="s">
        <v>178</v>
      </c>
      <c r="E72" s="60" t="s">
        <v>179</v>
      </c>
      <c r="F72" s="39" t="s">
        <v>24</v>
      </c>
      <c r="G72" s="97" t="s">
        <v>180</v>
      </c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7"/>
      <c r="AE72" s="28"/>
    </row>
    <row r="73" spans="1:31" s="3" customFormat="1" ht="21" customHeight="1" x14ac:dyDescent="0.2">
      <c r="A73" s="37" t="s">
        <v>50</v>
      </c>
      <c r="B73" s="148">
        <v>26</v>
      </c>
      <c r="C73" s="149">
        <v>10034920687</v>
      </c>
      <c r="D73" s="38" t="s">
        <v>181</v>
      </c>
      <c r="E73" s="60" t="s">
        <v>182</v>
      </c>
      <c r="F73" s="39" t="s">
        <v>24</v>
      </c>
      <c r="G73" s="97" t="s">
        <v>43</v>
      </c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7"/>
      <c r="AE73" s="28"/>
    </row>
    <row r="74" spans="1:31" s="3" customFormat="1" ht="21" customHeight="1" x14ac:dyDescent="0.2">
      <c r="A74" s="37" t="s">
        <v>50</v>
      </c>
      <c r="B74" s="148">
        <v>31</v>
      </c>
      <c r="C74" s="149">
        <v>10034983638</v>
      </c>
      <c r="D74" s="38" t="s">
        <v>183</v>
      </c>
      <c r="E74" s="60" t="s">
        <v>184</v>
      </c>
      <c r="F74" s="39" t="s">
        <v>24</v>
      </c>
      <c r="G74" s="97" t="s">
        <v>43</v>
      </c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7"/>
      <c r="AE74" s="28"/>
    </row>
    <row r="75" spans="1:31" s="3" customFormat="1" ht="21" customHeight="1" x14ac:dyDescent="0.2">
      <c r="A75" s="37" t="s">
        <v>50</v>
      </c>
      <c r="B75" s="148">
        <v>47</v>
      </c>
      <c r="C75" s="149">
        <v>10036092367</v>
      </c>
      <c r="D75" s="38" t="s">
        <v>185</v>
      </c>
      <c r="E75" s="60" t="s">
        <v>186</v>
      </c>
      <c r="F75" s="39" t="s">
        <v>34</v>
      </c>
      <c r="G75" s="97" t="s">
        <v>55</v>
      </c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7"/>
      <c r="AE75" s="28"/>
    </row>
    <row r="76" spans="1:31" s="3" customFormat="1" ht="21" customHeight="1" x14ac:dyDescent="0.2">
      <c r="A76" s="37" t="s">
        <v>50</v>
      </c>
      <c r="B76" s="148">
        <v>50</v>
      </c>
      <c r="C76" s="149">
        <v>10084634605</v>
      </c>
      <c r="D76" s="38" t="s">
        <v>187</v>
      </c>
      <c r="E76" s="60" t="s">
        <v>188</v>
      </c>
      <c r="F76" s="39" t="s">
        <v>39</v>
      </c>
      <c r="G76" s="97" t="s">
        <v>55</v>
      </c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7"/>
      <c r="AE76" s="28"/>
    </row>
    <row r="77" spans="1:31" s="3" customFormat="1" ht="21" customHeight="1" x14ac:dyDescent="0.2">
      <c r="A77" s="37" t="s">
        <v>50</v>
      </c>
      <c r="B77" s="148">
        <v>51</v>
      </c>
      <c r="C77" s="149">
        <v>10036033864</v>
      </c>
      <c r="D77" s="38" t="s">
        <v>189</v>
      </c>
      <c r="E77" s="60" t="s">
        <v>190</v>
      </c>
      <c r="F77" s="39" t="s">
        <v>34</v>
      </c>
      <c r="G77" s="97" t="s">
        <v>55</v>
      </c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7"/>
      <c r="AE77" s="28"/>
    </row>
    <row r="78" spans="1:31" s="3" customFormat="1" ht="21" customHeight="1" x14ac:dyDescent="0.2">
      <c r="A78" s="37" t="s">
        <v>50</v>
      </c>
      <c r="B78" s="148">
        <v>52</v>
      </c>
      <c r="C78" s="149">
        <v>10008752313</v>
      </c>
      <c r="D78" s="38" t="s">
        <v>191</v>
      </c>
      <c r="E78" s="60" t="s">
        <v>192</v>
      </c>
      <c r="F78" s="39" t="s">
        <v>34</v>
      </c>
      <c r="G78" s="97" t="s">
        <v>139</v>
      </c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7"/>
      <c r="AE78" s="28"/>
    </row>
    <row r="79" spans="1:31" s="3" customFormat="1" ht="21" customHeight="1" x14ac:dyDescent="0.2">
      <c r="A79" s="37" t="s">
        <v>50</v>
      </c>
      <c r="B79" s="148">
        <v>58</v>
      </c>
      <c r="C79" s="149">
        <v>10014927270</v>
      </c>
      <c r="D79" s="38" t="s">
        <v>193</v>
      </c>
      <c r="E79" s="60" t="s">
        <v>194</v>
      </c>
      <c r="F79" s="39" t="s">
        <v>24</v>
      </c>
      <c r="G79" s="97" t="s">
        <v>139</v>
      </c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7"/>
      <c r="AE79" s="28"/>
    </row>
    <row r="80" spans="1:31" s="3" customFormat="1" ht="21" customHeight="1" x14ac:dyDescent="0.2">
      <c r="A80" s="37" t="s">
        <v>50</v>
      </c>
      <c r="B80" s="148">
        <v>61</v>
      </c>
      <c r="C80" s="149">
        <v>10114018329</v>
      </c>
      <c r="D80" s="38" t="s">
        <v>195</v>
      </c>
      <c r="E80" s="60" t="s">
        <v>196</v>
      </c>
      <c r="F80" s="39" t="s">
        <v>34</v>
      </c>
      <c r="G80" s="97" t="s">
        <v>139</v>
      </c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7"/>
      <c r="AE80" s="28"/>
    </row>
    <row r="81" spans="1:31" s="3" customFormat="1" ht="21" customHeight="1" x14ac:dyDescent="0.2">
      <c r="A81" s="37" t="s">
        <v>50</v>
      </c>
      <c r="B81" s="148">
        <v>67</v>
      </c>
      <c r="C81" s="149">
        <v>10008705227</v>
      </c>
      <c r="D81" s="38" t="s">
        <v>197</v>
      </c>
      <c r="E81" s="60" t="s">
        <v>198</v>
      </c>
      <c r="F81" s="39" t="s">
        <v>24</v>
      </c>
      <c r="G81" s="97" t="s">
        <v>199</v>
      </c>
      <c r="H81" s="26"/>
      <c r="I81" s="150">
        <v>2</v>
      </c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7"/>
      <c r="AE81" s="28"/>
    </row>
    <row r="82" spans="1:31" s="3" customFormat="1" ht="21" customHeight="1" x14ac:dyDescent="0.2">
      <c r="A82" s="37" t="s">
        <v>50</v>
      </c>
      <c r="B82" s="148">
        <v>70</v>
      </c>
      <c r="C82" s="149">
        <v>10034976463</v>
      </c>
      <c r="D82" s="38" t="s">
        <v>200</v>
      </c>
      <c r="E82" s="60" t="s">
        <v>201</v>
      </c>
      <c r="F82" s="39" t="s">
        <v>24</v>
      </c>
      <c r="G82" s="97" t="s">
        <v>202</v>
      </c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7"/>
      <c r="AE82" s="28"/>
    </row>
    <row r="83" spans="1:31" s="3" customFormat="1" ht="21" customHeight="1" thickBot="1" x14ac:dyDescent="0.25">
      <c r="A83" s="80" t="s">
        <v>50</v>
      </c>
      <c r="B83" s="152">
        <v>74</v>
      </c>
      <c r="C83" s="153">
        <v>10034939582</v>
      </c>
      <c r="D83" s="81" t="s">
        <v>203</v>
      </c>
      <c r="E83" s="82" t="s">
        <v>204</v>
      </c>
      <c r="F83" s="83" t="s">
        <v>34</v>
      </c>
      <c r="G83" s="98" t="s">
        <v>206</v>
      </c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5"/>
      <c r="AE83" s="86"/>
    </row>
    <row r="84" spans="1:31" ht="8.25" customHeight="1" thickTop="1" thickBot="1" x14ac:dyDescent="0.25">
      <c r="A84" s="18"/>
      <c r="B84" s="17"/>
      <c r="C84" s="17"/>
      <c r="D84" s="18"/>
      <c r="E84" s="59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</row>
    <row r="85" spans="1:31" ht="15.75" thickTop="1" x14ac:dyDescent="0.2">
      <c r="A85" s="123" t="s">
        <v>5</v>
      </c>
      <c r="B85" s="121"/>
      <c r="C85" s="121"/>
      <c r="D85" s="121"/>
      <c r="E85" s="78"/>
      <c r="F85" s="78"/>
      <c r="G85" s="78"/>
      <c r="H85" s="121" t="s">
        <v>6</v>
      </c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2"/>
    </row>
    <row r="86" spans="1:31" ht="15" x14ac:dyDescent="0.2">
      <c r="A86" s="79" t="s">
        <v>207</v>
      </c>
      <c r="B86" s="23"/>
      <c r="C86" s="75"/>
      <c r="D86" s="16"/>
      <c r="E86" s="61"/>
      <c r="F86" s="16"/>
      <c r="G86" s="46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24" t="s">
        <v>35</v>
      </c>
      <c r="AB86" s="95">
        <v>20</v>
      </c>
      <c r="AC86" s="45"/>
      <c r="AD86" s="87" t="s">
        <v>33</v>
      </c>
      <c r="AE86" s="88">
        <f>COUNTIF(F$21:F194,"ЗМС")</f>
        <v>0</v>
      </c>
    </row>
    <row r="87" spans="1:31" ht="15" x14ac:dyDescent="0.2">
      <c r="A87" s="79" t="s">
        <v>208</v>
      </c>
      <c r="B87" s="23"/>
      <c r="C87" s="76"/>
      <c r="D87" s="22"/>
      <c r="E87" s="62"/>
      <c r="F87" s="22"/>
      <c r="G87" s="47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24" t="s">
        <v>28</v>
      </c>
      <c r="AB87" s="95">
        <f>AB88+AB93</f>
        <v>61</v>
      </c>
      <c r="AC87" s="12"/>
      <c r="AD87" s="87" t="s">
        <v>21</v>
      </c>
      <c r="AE87" s="88">
        <f>COUNTIF(F$20:F193,"МСМК")</f>
        <v>3</v>
      </c>
    </row>
    <row r="88" spans="1:31" ht="15" x14ac:dyDescent="0.2">
      <c r="A88" s="79" t="s">
        <v>209</v>
      </c>
      <c r="B88" s="23"/>
      <c r="C88" s="50"/>
      <c r="D88" s="22"/>
      <c r="E88" s="62"/>
      <c r="F88" s="22"/>
      <c r="G88" s="47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24" t="s">
        <v>29</v>
      </c>
      <c r="AB88" s="95">
        <f>AB89+AB90+AB92</f>
        <v>61</v>
      </c>
      <c r="AC88" s="12"/>
      <c r="AD88" s="87" t="s">
        <v>24</v>
      </c>
      <c r="AE88" s="88">
        <f>COUNTIF(F$20:F83,"МС")</f>
        <v>39</v>
      </c>
    </row>
    <row r="89" spans="1:31" ht="15" x14ac:dyDescent="0.2">
      <c r="A89" s="79" t="s">
        <v>210</v>
      </c>
      <c r="B89" s="23"/>
      <c r="C89" s="50"/>
      <c r="D89" s="22"/>
      <c r="E89" s="62"/>
      <c r="F89" s="22"/>
      <c r="G89" s="47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24" t="s">
        <v>30</v>
      </c>
      <c r="AB89" s="95">
        <f>COUNT(A23:A83)</f>
        <v>46</v>
      </c>
      <c r="AC89" s="12"/>
      <c r="AD89" s="87" t="s">
        <v>34</v>
      </c>
      <c r="AE89" s="88">
        <f>COUNTIF(F$19:F83,"КМС")</f>
        <v>18</v>
      </c>
    </row>
    <row r="90" spans="1:31" ht="15" x14ac:dyDescent="0.2">
      <c r="A90" s="48"/>
      <c r="B90" s="6"/>
      <c r="C90" s="77"/>
      <c r="D90" s="22"/>
      <c r="E90" s="62"/>
      <c r="F90" s="22"/>
      <c r="G90" s="47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24" t="s">
        <v>31</v>
      </c>
      <c r="AB90" s="95">
        <f>COUNTIF(A23:A83,"НФ")</f>
        <v>15</v>
      </c>
      <c r="AC90" s="12"/>
      <c r="AD90" s="87" t="s">
        <v>39</v>
      </c>
      <c r="AE90" s="88">
        <f>COUNTIF(F$22:F195,"1 СР")</f>
        <v>1</v>
      </c>
    </row>
    <row r="91" spans="1:31" ht="15" x14ac:dyDescent="0.2">
      <c r="A91" s="48"/>
      <c r="B91" s="6"/>
      <c r="C91" s="77"/>
      <c r="D91" s="22"/>
      <c r="E91" s="62"/>
      <c r="F91" s="22"/>
      <c r="G91" s="47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87" t="s">
        <v>47</v>
      </c>
      <c r="AB91" s="96">
        <f>COUNTIF(A23:A83,"ЛИМ")</f>
        <v>0</v>
      </c>
      <c r="AC91" s="12"/>
      <c r="AD91" s="87" t="s">
        <v>45</v>
      </c>
      <c r="AE91" s="88">
        <f>COUNTIF(F$19:F193,"2 СР")</f>
        <v>0</v>
      </c>
    </row>
    <row r="92" spans="1:31" ht="15" x14ac:dyDescent="0.2">
      <c r="A92" s="25"/>
      <c r="B92" s="23"/>
      <c r="C92" s="50"/>
      <c r="D92" s="22"/>
      <c r="E92" s="62"/>
      <c r="F92" s="22"/>
      <c r="G92" s="47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24" t="s">
        <v>36</v>
      </c>
      <c r="AB92" s="95">
        <f>COUNTIF(A23:A83,"ДСКВ")</f>
        <v>0</v>
      </c>
      <c r="AC92" s="12"/>
      <c r="AD92" s="87" t="s">
        <v>46</v>
      </c>
      <c r="AE92" s="88">
        <f>COUNTIF(F$21:F196,"3 СР")</f>
        <v>0</v>
      </c>
    </row>
    <row r="93" spans="1:31" ht="15" x14ac:dyDescent="0.2">
      <c r="A93" s="25"/>
      <c r="B93" s="23"/>
      <c r="C93" s="50"/>
      <c r="D93" s="22"/>
      <c r="E93" s="62"/>
      <c r="F93" s="22"/>
      <c r="G93" s="47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24" t="s">
        <v>32</v>
      </c>
      <c r="AB93" s="95">
        <f>COUNTIF(A23:A83,"НС")</f>
        <v>0</v>
      </c>
      <c r="AC93" s="12"/>
      <c r="AD93" s="87"/>
      <c r="AE93" s="89"/>
    </row>
    <row r="94" spans="1:31" ht="4.5" customHeight="1" x14ac:dyDescent="0.2">
      <c r="A94" s="48"/>
      <c r="B94" s="13"/>
      <c r="C94" s="13"/>
      <c r="D94" s="6"/>
      <c r="E94" s="63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49"/>
    </row>
    <row r="95" spans="1:31" ht="15.75" x14ac:dyDescent="0.2">
      <c r="A95" s="118" t="s">
        <v>3</v>
      </c>
      <c r="B95" s="119"/>
      <c r="C95" s="119"/>
      <c r="D95" s="119"/>
      <c r="E95" s="119"/>
      <c r="F95" s="119" t="s">
        <v>11</v>
      </c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90"/>
      <c r="AB95" s="119" t="s">
        <v>4</v>
      </c>
      <c r="AC95" s="119"/>
      <c r="AD95" s="119"/>
      <c r="AE95" s="120"/>
    </row>
    <row r="96" spans="1:31" s="73" customFormat="1" ht="15.75" x14ac:dyDescent="0.2">
      <c r="A96" s="69"/>
      <c r="B96" s="70"/>
      <c r="C96" s="70"/>
      <c r="D96" s="70"/>
      <c r="E96" s="70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2"/>
    </row>
    <row r="97" spans="1:31" s="73" customFormat="1" ht="15.75" x14ac:dyDescent="0.2">
      <c r="A97" s="69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4"/>
    </row>
    <row r="98" spans="1:31" x14ac:dyDescent="0.2">
      <c r="A98" s="127"/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93"/>
      <c r="AB98" s="128"/>
      <c r="AC98" s="128"/>
      <c r="AD98" s="128"/>
      <c r="AE98" s="129"/>
    </row>
    <row r="99" spans="1:31" x14ac:dyDescent="0.2">
      <c r="A99" s="92"/>
      <c r="B99" s="93"/>
      <c r="C99" s="93"/>
      <c r="D99" s="93"/>
      <c r="E99" s="64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4"/>
    </row>
    <row r="100" spans="1:31" x14ac:dyDescent="0.2">
      <c r="A100" s="92"/>
      <c r="B100" s="93"/>
      <c r="C100" s="93"/>
      <c r="D100" s="93"/>
      <c r="E100" s="64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4"/>
    </row>
    <row r="101" spans="1:31" ht="16.5" thickBot="1" x14ac:dyDescent="0.25">
      <c r="A101" s="124" t="s">
        <v>44</v>
      </c>
      <c r="B101" s="125"/>
      <c r="C101" s="125"/>
      <c r="D101" s="125"/>
      <c r="E101" s="125"/>
      <c r="F101" s="125" t="str">
        <f>G17</f>
        <v>ЕЖОВ В.Н. (ВК, г.Краснодар )</v>
      </c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91"/>
      <c r="AB101" s="125" t="str">
        <f>G18</f>
        <v>СОЛУКОВА Н.В. (ВК, г.Краснодар)</v>
      </c>
      <c r="AC101" s="125"/>
      <c r="AD101" s="125"/>
      <c r="AE101" s="126"/>
    </row>
    <row r="102" spans="1:31" ht="13.5" thickTop="1" x14ac:dyDescent="0.2"/>
  </sheetData>
  <sortState ref="B23:AM32">
    <sortCondition descending="1" ref="AB23:AB32"/>
  </sortState>
  <mergeCells count="41">
    <mergeCell ref="A12:AE12"/>
    <mergeCell ref="B21:B22"/>
    <mergeCell ref="C21:C22"/>
    <mergeCell ref="A8:AE8"/>
    <mergeCell ref="H21:Z21"/>
    <mergeCell ref="AA21:AA22"/>
    <mergeCell ref="AB21:AB22"/>
    <mergeCell ref="AD21:AD22"/>
    <mergeCell ref="AE21:AE22"/>
    <mergeCell ref="A10:AE10"/>
    <mergeCell ref="A11:AE11"/>
    <mergeCell ref="H16:AE16"/>
    <mergeCell ref="H17:AE17"/>
    <mergeCell ref="H18:AE18"/>
    <mergeCell ref="A101:E101"/>
    <mergeCell ref="F101:Z101"/>
    <mergeCell ref="AB101:AE101"/>
    <mergeCell ref="A98:E98"/>
    <mergeCell ref="F98:Z98"/>
    <mergeCell ref="AB98:AE98"/>
    <mergeCell ref="A95:E95"/>
    <mergeCell ref="F95:Z95"/>
    <mergeCell ref="AB95:AE95"/>
    <mergeCell ref="H85:AE85"/>
    <mergeCell ref="A85:D85"/>
    <mergeCell ref="A1:AE1"/>
    <mergeCell ref="A2:AE2"/>
    <mergeCell ref="A3:AE3"/>
    <mergeCell ref="A4:AE4"/>
    <mergeCell ref="AC21:AC22"/>
    <mergeCell ref="A6:AE6"/>
    <mergeCell ref="A7:AE7"/>
    <mergeCell ref="A9:AE9"/>
    <mergeCell ref="D21:D22"/>
    <mergeCell ref="E21:E22"/>
    <mergeCell ref="F21:F22"/>
    <mergeCell ref="G21:G22"/>
    <mergeCell ref="A15:G15"/>
    <mergeCell ref="H15:AE15"/>
    <mergeCell ref="A21:A22"/>
    <mergeCell ref="A5:AE5"/>
  </mergeCells>
  <conditionalFormatting sqref="AA92:AA1048576 AA1:AA14 AA19:AA90">
    <cfRule type="duplicateValues" dxfId="0" priority="3"/>
  </conditionalFormatting>
  <printOptions horizontalCentered="1"/>
  <pageMargins left="0.19685039370078741" right="0.19685039370078741" top="0.35" bottom="0.28999999999999998" header="0.2" footer="0.2"/>
  <pageSetup paperSize="9" scale="58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ignoredErrors>
    <ignoredError sqref="AB24:AB3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Критериум</vt:lpstr>
      <vt:lpstr>Критериум!Заголовки_для_печати</vt:lpstr>
      <vt:lpstr>Критериум!Область_печати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2021-05-18T13:50:02Z</cp:lastPrinted>
  <dcterms:created xsi:type="dcterms:W3CDTF">1996-10-08T23:32:33Z</dcterms:created>
  <dcterms:modified xsi:type="dcterms:W3CDTF">2021-09-06T10:54:51Z</dcterms:modified>
</cp:coreProperties>
</file>