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на время" sheetId="2" r:id="rId1"/>
  </sheets>
  <definedNames>
    <definedName name="_xlnm.Print_Titles" localSheetId="0">'Итог прот ВМХ гонка на время'!$21:$21</definedName>
    <definedName name="_xlnm.Print_Area" localSheetId="0">'Итог прот ВМХ гонка на время'!$A$1:$K$48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8" i="2" l="1"/>
  <c r="K40" i="2"/>
  <c r="K39" i="2"/>
  <c r="K38" i="2"/>
  <c r="K37" i="2"/>
  <c r="I37" i="2"/>
  <c r="I36" i="2" s="1"/>
  <c r="I35" i="2" s="1"/>
  <c r="H48" i="2"/>
  <c r="E48" i="2"/>
  <c r="I40" i="2"/>
  <c r="I39" i="2"/>
  <c r="I38" i="2"/>
  <c r="K36" i="2"/>
  <c r="K35" i="2"/>
  <c r="K34" i="2"/>
</calcChain>
</file>

<file path=xl/sharedStrings.xml><?xml version="1.0" encoding="utf-8"?>
<sst xmlns="http://schemas.openxmlformats.org/spreadsheetml/2006/main" count="115" uniqueCount="92">
  <si>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</si>
  <si>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</si>
  <si>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</si>
  <si>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</si>
  <si>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</si>
  <si>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</si>
  <si>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</si>
  <si>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</si>
  <si>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</si>
  <si>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</si>
  <si>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</si>
  <si>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</si>
  <si>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</si>
  <si>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</si>
  <si>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</si>
  <si>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</si>
  <si>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</si>
  <si>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</si>
  <si>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</si>
  <si>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</si>
  <si>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</si>
  <si>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</si>
  <si>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</si>
  <si>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</si>
  <si>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</si>
  <si>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</si>
  <si>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</si>
  <si>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</si>
  <si>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</si>
  <si>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</si>
  <si>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</si>
  <si>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</si>
  <si>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</si>
  <si>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</si>
  <si>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</si>
  <si>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</si>
  <si>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</si>
  <si>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</si>
  <si>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</si>
  <si>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</si>
  <si>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</si>
  <si>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</si>
  <si>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</si>
  <si>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</si>
  <si>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</si>
  <si>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</si>
  <si>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</si>
  <si>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ГБУ РМ "СШОР по велоспорту"</t>
  </si>
  <si>
    <t>КОЧЕТКОВ Д.А. (ВК, г. Саранск)</t>
  </si>
  <si>
    <t xml:space="preserve">Влажность: </t>
  </si>
  <si>
    <t>Осадки: ясно</t>
  </si>
  <si>
    <t xml:space="preserve">Ветер: </t>
  </si>
  <si>
    <t>Девушки 13-14 лет</t>
  </si>
  <si>
    <t>Зеленина Кира</t>
  </si>
  <si>
    <t>Богачева Виктория</t>
  </si>
  <si>
    <t>Москва</t>
  </si>
  <si>
    <t>ГБУ "СШОР "Нагорная" Москомспорта</t>
  </si>
  <si>
    <t>Карпова Анастасия</t>
  </si>
  <si>
    <t>Кручинкина Лилия</t>
  </si>
  <si>
    <t>Республика Мордовия</t>
  </si>
  <si>
    <t>Департамент спорта города Москвы</t>
  </si>
  <si>
    <t>РСОО "Федерация велосипедного спорта в городе Москве"</t>
  </si>
  <si>
    <t>ГОСУДАРСТВЕННОЕ БЮДЖЕТНОЕ УЧРЕЖДЕНИЕ "СПОРТИВНАЯ ШКОЛА ОЛИМПИЙСКОГО РЕЗЕРВА "НАГОРНАЯ" МОСКОМСПОРТА</t>
  </si>
  <si>
    <t xml:space="preserve"> МЕСТО ПРОВЕДЕНИЯ: г. Москва</t>
  </si>
  <si>
    <t xml:space="preserve"> ДАТА ПРОВЕДЕНИЯ: 12 мая 2022 года </t>
  </si>
  <si>
    <r>
      <t xml:space="preserve">НАЧАЛО ГОНКИ: </t>
    </r>
    <r>
      <rPr>
        <sz val="11"/>
        <rFont val="Calibri"/>
        <family val="2"/>
        <charset val="204"/>
      </rPr>
      <t>17ч 30м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</si>
  <si>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20ч 00м</t>
    </r>
  </si>
  <si>
    <t>№ ЕКП 2022: 4686</t>
  </si>
  <si>
    <t>ДЫШАКОВ А.С. (ВК, г. Москва)</t>
  </si>
  <si>
    <t>648</t>
  </si>
  <si>
    <t>ГБПОУ "МССУОР№2"</t>
  </si>
  <si>
    <t>333</t>
  </si>
  <si>
    <t>31</t>
  </si>
  <si>
    <t>23</t>
  </si>
  <si>
    <t>505</t>
  </si>
  <si>
    <t>55</t>
  </si>
  <si>
    <t>48</t>
  </si>
  <si>
    <t>Кащук Валерия</t>
  </si>
  <si>
    <t>60</t>
  </si>
  <si>
    <t>249</t>
  </si>
  <si>
    <t>Семичастнова Дарья</t>
  </si>
  <si>
    <t>Московская область</t>
  </si>
  <si>
    <t>ГБУ СШОР МО</t>
  </si>
  <si>
    <t>75</t>
  </si>
  <si>
    <t>Ткачук Мария</t>
  </si>
  <si>
    <t>Температура: +22</t>
  </si>
  <si>
    <t>НАЗВАНИЕ ТРАССЫ / РЕГ.НОМЕР: Велодром "BMX Марьинский"106392</t>
  </si>
  <si>
    <t>420/420</t>
  </si>
  <si>
    <t>ГВОЗДЁВ К.Е. (1К., г. Москва)</t>
  </si>
  <si>
    <t>Шидловская Ярослава</t>
  </si>
  <si>
    <t xml:space="preserve">Ручьева Дарья </t>
  </si>
  <si>
    <t>Адмакина 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</si>
</sst>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m:ss.000"/>
  </numFmts>
  <fonts count="24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22" fillId="0" borderId="0"/>
  </cellStyleXfs>
  <cellXfs count="111">
    <xf numFmtId="0" fontId="0" fillId="0" borderId="0" xfId="0"/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13" fillId="0" borderId="6" xfId="2" applyFont="1" applyBorder="1" applyAlignment="1">
      <alignment vertical="center"/>
    </xf>
    <xf numFmtId="0" fontId="14" fillId="0" borderId="6" xfId="2" applyFont="1" applyBorder="1" applyAlignment="1">
      <alignment horizontal="right" vertical="center"/>
    </xf>
    <xf numFmtId="0" fontId="14" fillId="0" borderId="7" xfId="2" applyFont="1" applyBorder="1" applyAlignment="1">
      <alignment horizontal="right" vertical="center"/>
    </xf>
    <xf numFmtId="0" fontId="13" fillId="0" borderId="9" xfId="2" applyFont="1" applyBorder="1" applyAlignment="1">
      <alignment vertical="center"/>
    </xf>
    <xf numFmtId="0" fontId="14" fillId="0" borderId="9" xfId="2" applyFont="1" applyBorder="1" applyAlignment="1">
      <alignment horizontal="right" vertical="center"/>
    </xf>
    <xf numFmtId="0" fontId="12" fillId="0" borderId="13" xfId="2" applyFont="1" applyBorder="1" applyAlignment="1">
      <alignment vertical="center"/>
    </xf>
    <xf numFmtId="0" fontId="12" fillId="0" borderId="14" xfId="2" applyFont="1" applyBorder="1" applyAlignment="1">
      <alignment horizontal="center" vertical="center"/>
    </xf>
    <xf numFmtId="0" fontId="12" fillId="0" borderId="14" xfId="2" applyFont="1" applyBorder="1" applyAlignment="1">
      <alignment vertical="center"/>
    </xf>
    <xf numFmtId="0" fontId="13" fillId="0" borderId="14" xfId="2" applyFont="1" applyBorder="1" applyAlignment="1">
      <alignment vertical="center"/>
    </xf>
    <xf numFmtId="0" fontId="13" fillId="0" borderId="14" xfId="2" applyFont="1" applyBorder="1" applyAlignment="1">
      <alignment horizontal="right" vertical="center"/>
    </xf>
    <xf numFmtId="0" fontId="7" fillId="0" borderId="14" xfId="2" applyFont="1" applyBorder="1" applyAlignment="1">
      <alignment vertical="center"/>
    </xf>
    <xf numFmtId="0" fontId="16" fillId="0" borderId="15" xfId="2" applyFont="1" applyBorder="1" applyAlignment="1">
      <alignment vertical="center"/>
    </xf>
    <xf numFmtId="0" fontId="16" fillId="0" borderId="14" xfId="2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7" fillId="0" borderId="17" xfId="2" applyFont="1" applyBorder="1" applyAlignment="1">
      <alignment vertical="center"/>
    </xf>
    <xf numFmtId="0" fontId="16" fillId="0" borderId="15" xfId="2" applyFont="1" applyBorder="1" applyAlignment="1">
      <alignment horizontal="left" vertical="center"/>
    </xf>
    <xf numFmtId="0" fontId="7" fillId="0" borderId="18" xfId="2" applyFont="1" applyBorder="1" applyAlignment="1">
      <alignment vertical="center"/>
    </xf>
    <xf numFmtId="0" fontId="7" fillId="0" borderId="19" xfId="2" applyFont="1" applyBorder="1" applyAlignment="1">
      <alignment horizontal="center" vertical="center"/>
    </xf>
    <xf numFmtId="0" fontId="7" fillId="0" borderId="19" xfId="2" applyFont="1" applyBorder="1" applyAlignment="1">
      <alignment vertical="center"/>
    </xf>
    <xf numFmtId="0" fontId="7" fillId="0" borderId="20" xfId="2" applyFont="1" applyBorder="1" applyAlignment="1">
      <alignment vertical="center"/>
    </xf>
    <xf numFmtId="0" fontId="16" fillId="2" borderId="21" xfId="2" applyFont="1" applyFill="1" applyBorder="1" applyAlignment="1">
      <alignment horizontal="center" vertical="center"/>
    </xf>
    <xf numFmtId="0" fontId="16" fillId="2" borderId="22" xfId="12" applyFont="1" applyFill="1" applyBorder="1" applyAlignment="1">
      <alignment horizontal="center" vertical="center" wrapText="1"/>
    </xf>
    <xf numFmtId="0" fontId="16" fillId="2" borderId="22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justify"/>
    </xf>
    <xf numFmtId="0" fontId="19" fillId="0" borderId="0" xfId="11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164" fontId="18" fillId="0" borderId="0" xfId="2" applyNumberFormat="1" applyFont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0" fontId="7" fillId="0" borderId="13" xfId="0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7" fillId="0" borderId="29" xfId="2" applyFont="1" applyBorder="1" applyAlignment="1">
      <alignment vertical="center"/>
    </xf>
    <xf numFmtId="0" fontId="7" fillId="0" borderId="28" xfId="2" applyFont="1" applyBorder="1" applyAlignment="1">
      <alignment horizontal="center" vertical="center"/>
    </xf>
    <xf numFmtId="0" fontId="7" fillId="0" borderId="30" xfId="2" applyFont="1" applyBorder="1" applyAlignment="1">
      <alignment vertical="center"/>
    </xf>
    <xf numFmtId="0" fontId="13" fillId="0" borderId="13" xfId="2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13" fillId="0" borderId="13" xfId="2" applyFont="1" applyBorder="1" applyAlignment="1">
      <alignment horizontal="center" vertical="center"/>
    </xf>
    <xf numFmtId="49" fontId="13" fillId="0" borderId="14" xfId="2" applyNumberFormat="1" applyFont="1" applyBorder="1" applyAlignment="1">
      <alignment horizontal="left" vertical="center"/>
    </xf>
    <xf numFmtId="49" fontId="13" fillId="0" borderId="14" xfId="2" applyNumberFormat="1" applyFont="1" applyBorder="1" applyAlignment="1">
      <alignment vertical="center"/>
    </xf>
    <xf numFmtId="49" fontId="13" fillId="0" borderId="16" xfId="2" applyNumberFormat="1" applyFont="1" applyBorder="1" applyAlignment="1">
      <alignment vertical="center"/>
    </xf>
    <xf numFmtId="0" fontId="7" fillId="0" borderId="31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6" fillId="2" borderId="26" xfId="2" applyFont="1" applyFill="1" applyBorder="1" applyAlignment="1">
      <alignment vertical="center"/>
    </xf>
    <xf numFmtId="49" fontId="7" fillId="0" borderId="14" xfId="2" applyNumberFormat="1" applyFont="1" applyBorder="1" applyAlignment="1">
      <alignment horizontal="right" vertical="center"/>
    </xf>
    <xf numFmtId="0" fontId="7" fillId="0" borderId="6" xfId="2" applyFont="1" applyBorder="1" applyAlignment="1">
      <alignment horizontal="center" vertical="center"/>
    </xf>
    <xf numFmtId="49" fontId="7" fillId="0" borderId="15" xfId="2" applyNumberFormat="1" applyFont="1" applyBorder="1" applyAlignment="1">
      <alignment vertical="center"/>
    </xf>
    <xf numFmtId="9" fontId="7" fillId="0" borderId="14" xfId="2" applyNumberFormat="1" applyFont="1" applyBorder="1" applyAlignment="1">
      <alignment horizontal="right" vertical="center"/>
    </xf>
    <xf numFmtId="0" fontId="7" fillId="0" borderId="14" xfId="2" applyFont="1" applyBorder="1" applyAlignment="1">
      <alignment horizontal="right" vertical="center"/>
    </xf>
    <xf numFmtId="46" fontId="16" fillId="2" borderId="22" xfId="12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1" fontId="7" fillId="3" borderId="0" xfId="2" applyNumberFormat="1" applyFont="1" applyFill="1" applyAlignment="1">
      <alignment horizontal="center" vertical="center"/>
    </xf>
    <xf numFmtId="0" fontId="16" fillId="3" borderId="16" xfId="2" applyFont="1" applyFill="1" applyBorder="1" applyAlignment="1">
      <alignment vertical="center"/>
    </xf>
    <xf numFmtId="0" fontId="12" fillId="3" borderId="6" xfId="2" applyFont="1" applyFill="1" applyBorder="1" applyAlignment="1">
      <alignment horizontal="left" vertical="center"/>
    </xf>
    <xf numFmtId="0" fontId="15" fillId="3" borderId="9" xfId="2" applyFont="1" applyFill="1" applyBorder="1" applyAlignment="1">
      <alignment horizontal="left" vertical="center"/>
    </xf>
    <xf numFmtId="0" fontId="20" fillId="3" borderId="28" xfId="0" applyFont="1" applyFill="1" applyBorder="1" applyAlignment="1">
      <alignment horizontal="right" vertical="center"/>
    </xf>
    <xf numFmtId="0" fontId="20" fillId="3" borderId="9" xfId="0" applyFont="1" applyFill="1" applyBorder="1" applyAlignment="1">
      <alignment horizontal="right" vertical="center"/>
    </xf>
    <xf numFmtId="0" fontId="14" fillId="3" borderId="10" xfId="2" applyFont="1" applyFill="1" applyBorder="1" applyAlignment="1">
      <alignment horizontal="right" vertical="center"/>
    </xf>
    <xf numFmtId="0" fontId="7" fillId="3" borderId="28" xfId="2" applyFont="1" applyFill="1" applyBorder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" fillId="0" borderId="24" xfId="13" applyFont="1" applyFill="1" applyBorder="1" applyAlignment="1">
      <alignment horizontal="center" vertical="center"/>
    </xf>
    <xf numFmtId="0" fontId="23" fillId="0" borderId="24" xfId="13" applyFont="1" applyFill="1" applyBorder="1" applyAlignment="1">
      <alignment horizontal="center" vertical="center"/>
    </xf>
    <xf numFmtId="0" fontId="23" fillId="0" borderId="24" xfId="13" applyFont="1" applyFill="1" applyBorder="1" applyAlignment="1">
      <alignment horizontal="center" vertical="center" wrapText="1"/>
    </xf>
    <xf numFmtId="0" fontId="2" fillId="0" borderId="35" xfId="13" applyFont="1" applyFill="1" applyBorder="1" applyAlignment="1">
      <alignment horizontal="center" vertical="center"/>
    </xf>
    <xf numFmtId="0" fontId="23" fillId="0" borderId="35" xfId="13" applyFont="1" applyFill="1" applyBorder="1" applyAlignment="1">
      <alignment horizontal="center" vertical="center"/>
    </xf>
    <xf numFmtId="0" fontId="23" fillId="0" borderId="35" xfId="13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13" fillId="3" borderId="16" xfId="2" applyNumberFormat="1" applyFont="1" applyFill="1" applyBorder="1" applyAlignment="1">
      <alignment horizontal="right" vertical="center"/>
    </xf>
    <xf numFmtId="165" fontId="2" fillId="0" borderId="24" xfId="0" applyNumberFormat="1" applyFont="1" applyBorder="1" applyAlignment="1">
      <alignment horizontal="center" vertical="center" wrapText="1"/>
    </xf>
    <xf numFmtId="165" fontId="2" fillId="0" borderId="35" xfId="0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left" vertical="center"/>
    </xf>
    <xf numFmtId="0" fontId="12" fillId="3" borderId="8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2" borderId="25" xfId="2" applyFont="1" applyFill="1" applyBorder="1" applyAlignment="1">
      <alignment horizontal="center" vertical="center"/>
    </xf>
    <xf numFmtId="0" fontId="16" fillId="2" borderId="27" xfId="2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6" fillId="2" borderId="14" xfId="2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</cellXfs>
  <cellStyles count="14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 5" xfId="13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108857</xdr:rowOff>
    </xdr:from>
    <xdr:to>
      <xdr:col>2</xdr:col>
      <xdr:colOff>486230</xdr:colOff>
      <xdr:row>3</xdr:row>
      <xdr:rowOff>171450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8857"/>
          <a:ext cx="1484087" cy="9334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390072</xdr:colOff>
      <xdr:row>0</xdr:row>
      <xdr:rowOff>81643</xdr:rowOff>
    </xdr:from>
    <xdr:to>
      <xdr:col>3</xdr:col>
      <xdr:colOff>904604</xdr:colOff>
      <xdr:row>3</xdr:row>
      <xdr:rowOff>283936</xdr:rowOff>
    </xdr:to>
    <xdr:pic>
      <xdr:nvPicPr>
        <xdr:cNvPr id="6" name="Рисунок 3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87929" y="81643"/>
          <a:ext cx="1490133" cy="1073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616858</xdr:colOff>
      <xdr:row>0</xdr:row>
      <xdr:rowOff>0</xdr:rowOff>
    </xdr:from>
    <xdr:to>
      <xdr:col>10</xdr:col>
      <xdr:colOff>47779</xdr:colOff>
      <xdr:row>5</xdr:row>
      <xdr:rowOff>217109</xdr:rowOff>
    </xdr:to>
    <xdr:pic>
      <xdr:nvPicPr>
        <xdr:cNvPr id="7" name="Рисунок 4" descr="C:\Users\ЛеликоваЮВ\AppData\Local\Microsoft\Windows\Temporary Internet Files\Content.Outlook\8PA8SDOU\492 Logo-01 (3).pn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1" y="0"/>
          <a:ext cx="2478921" cy="1641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45357</xdr:colOff>
      <xdr:row>0</xdr:row>
      <xdr:rowOff>208642</xdr:rowOff>
    </xdr:from>
    <xdr:ext cx="935566" cy="850900"/>
    <xdr:pic>
      <xdr:nvPicPr>
        <xdr:cNvPr id="8" name="Рисунок 7" descr="C:\Users\Сумароков ВО\Desktop\Критериум Лужники\фвсм лого.png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3500" y="208642"/>
          <a:ext cx="935566" cy="8509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L48"/>
  <sheetViews>
    <sheetView tabSelected="1" view="pageBreakPreview" topLeftCell="A6" zoomScale="86" zoomScaleNormal="100" zoomScaleSheetLayoutView="86" zoomScalePageLayoutView="95" workbookViewId="0">
      <selection activeCell="H27" sqref="H27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4" style="2" customWidth="1"/>
    <col min="4" max="4" width="26.85546875" style="1" customWidth="1"/>
    <col min="5" max="5" width="12.42578125" style="1" customWidth="1"/>
    <col min="6" max="6" width="8.7109375" style="1" customWidth="1"/>
    <col min="7" max="7" width="28.140625" style="1" customWidth="1"/>
    <col min="8" max="8" width="32.85546875" style="1" customWidth="1"/>
    <col min="9" max="9" width="27.42578125" style="1" customWidth="1"/>
    <col min="10" max="10" width="16.140625" style="1" customWidth="1"/>
    <col min="11" max="11" width="16.7109375" style="1" customWidth="1"/>
    <col min="12" max="1000" width="9.140625" style="1"/>
  </cols>
  <sheetData>
    <row r="1" spans="1:11" ht="22.5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22.5" customHeight="1" x14ac:dyDescent="0.2">
      <c r="A2" s="88" t="s">
        <v>60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22.5" customHeight="1" x14ac:dyDescent="0.2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22.5" customHeight="1" x14ac:dyDescent="0.2">
      <c r="A4" s="88" t="s">
        <v>61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21" customHeight="1" x14ac:dyDescent="0.2">
      <c r="A5" s="88" t="s">
        <v>62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s="3" customFormat="1" ht="28.5" x14ac:dyDescent="0.2">
      <c r="A6" s="89" t="s">
        <v>2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 s="3" customFormat="1" ht="18" customHeight="1" x14ac:dyDescent="0.2">
      <c r="A7" s="90" t="s">
        <v>3</v>
      </c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1" s="3" customFormat="1" ht="6" customHeight="1" thickBo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18" customHeight="1" thickTop="1" x14ac:dyDescent="0.2">
      <c r="A9" s="92" t="s">
        <v>4</v>
      </c>
      <c r="B9" s="92"/>
      <c r="C9" s="92"/>
      <c r="D9" s="92"/>
      <c r="E9" s="92"/>
      <c r="F9" s="92"/>
      <c r="G9" s="92"/>
      <c r="H9" s="92"/>
      <c r="I9" s="92"/>
      <c r="J9" s="92"/>
      <c r="K9" s="92"/>
    </row>
    <row r="10" spans="1:11" ht="18" customHeight="1" x14ac:dyDescent="0.2">
      <c r="A10" s="93" t="s">
        <v>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11" ht="19.5" customHeight="1" x14ac:dyDescent="0.2">
      <c r="A11" s="93" t="s">
        <v>52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spans="1:11" ht="7.5" customHeight="1" x14ac:dyDescent="0.2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</row>
    <row r="13" spans="1:11" ht="15.75" x14ac:dyDescent="0.2">
      <c r="A13" s="95" t="s">
        <v>63</v>
      </c>
      <c r="B13" s="95"/>
      <c r="C13" s="95"/>
      <c r="D13" s="95"/>
      <c r="E13" s="4"/>
      <c r="F13" s="4"/>
      <c r="H13" s="68" t="s">
        <v>65</v>
      </c>
      <c r="I13" s="4"/>
      <c r="J13" s="5"/>
      <c r="K13" s="6" t="s">
        <v>6</v>
      </c>
    </row>
    <row r="14" spans="1:11" ht="15.75" x14ac:dyDescent="0.2">
      <c r="A14" s="96" t="s">
        <v>64</v>
      </c>
      <c r="B14" s="96"/>
      <c r="C14" s="96"/>
      <c r="D14" s="96"/>
      <c r="E14" s="7"/>
      <c r="F14" s="7"/>
      <c r="H14" s="69" t="s">
        <v>66</v>
      </c>
      <c r="I14" s="7"/>
      <c r="J14" s="8"/>
      <c r="K14" s="72" t="s">
        <v>67</v>
      </c>
    </row>
    <row r="15" spans="1:11" ht="15" x14ac:dyDescent="0.2">
      <c r="A15" s="97" t="s">
        <v>7</v>
      </c>
      <c r="B15" s="97"/>
      <c r="C15" s="97"/>
      <c r="D15" s="97"/>
      <c r="E15" s="97"/>
      <c r="F15" s="97"/>
      <c r="G15" s="97"/>
      <c r="H15" s="97"/>
      <c r="I15" s="98" t="s">
        <v>8</v>
      </c>
      <c r="J15" s="98"/>
      <c r="K15" s="98"/>
    </row>
    <row r="16" spans="1:11" ht="15" x14ac:dyDescent="0.2">
      <c r="A16" s="9" t="s">
        <v>9</v>
      </c>
      <c r="B16" s="10"/>
      <c r="C16" s="10"/>
      <c r="D16" s="11"/>
      <c r="E16" s="12"/>
      <c r="F16" s="11"/>
      <c r="G16" s="13"/>
      <c r="H16" s="57"/>
      <c r="I16" s="99" t="s">
        <v>86</v>
      </c>
      <c r="J16" s="99"/>
      <c r="K16" s="99"/>
    </row>
    <row r="17" spans="1:11" ht="15" x14ac:dyDescent="0.2">
      <c r="A17" s="9" t="s">
        <v>10</v>
      </c>
      <c r="B17" s="10"/>
      <c r="C17" s="10"/>
      <c r="D17" s="13"/>
      <c r="E17" s="12"/>
      <c r="F17" s="11"/>
      <c r="G17" s="14"/>
      <c r="H17" s="70" t="s">
        <v>68</v>
      </c>
      <c r="I17" s="15" t="s">
        <v>11</v>
      </c>
      <c r="J17" s="16"/>
      <c r="K17" s="67">
        <v>5</v>
      </c>
    </row>
    <row r="18" spans="1:11" ht="15" x14ac:dyDescent="0.2">
      <c r="A18" s="17" t="s">
        <v>12</v>
      </c>
      <c r="B18" s="10"/>
      <c r="C18" s="10"/>
      <c r="D18" s="13"/>
      <c r="E18" s="12"/>
      <c r="F18" s="11"/>
      <c r="G18" s="14"/>
      <c r="H18" s="70" t="s">
        <v>88</v>
      </c>
      <c r="I18" s="15" t="s">
        <v>13</v>
      </c>
      <c r="J18" s="16"/>
      <c r="K18" s="67">
        <v>1</v>
      </c>
    </row>
    <row r="19" spans="1:11" ht="15.75" thickBot="1" x14ac:dyDescent="0.25">
      <c r="A19" s="9" t="s">
        <v>14</v>
      </c>
      <c r="B19" s="18"/>
      <c r="C19" s="18"/>
      <c r="D19" s="14"/>
      <c r="E19" s="14"/>
      <c r="F19" s="14"/>
      <c r="G19" s="19"/>
      <c r="H19" s="71" t="s">
        <v>48</v>
      </c>
      <c r="I19" s="20" t="s">
        <v>46</v>
      </c>
      <c r="J19" s="66"/>
      <c r="K19" s="85" t="s">
        <v>87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15</v>
      </c>
      <c r="B21" s="26" t="s">
        <v>16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21</v>
      </c>
      <c r="H21" s="26" t="s">
        <v>22</v>
      </c>
      <c r="I21" s="58" t="s">
        <v>23</v>
      </c>
      <c r="J21" s="27" t="s">
        <v>24</v>
      </c>
      <c r="K21" s="28" t="s">
        <v>25</v>
      </c>
    </row>
    <row r="22" spans="1:11" s="30" customFormat="1" ht="27" customHeight="1" x14ac:dyDescent="0.2">
      <c r="A22" s="61">
        <v>1</v>
      </c>
      <c r="B22" s="74" t="s">
        <v>69</v>
      </c>
      <c r="C22" s="74">
        <v>10089792779</v>
      </c>
      <c r="D22" s="110" t="s">
        <v>90</v>
      </c>
      <c r="E22" s="74">
        <v>2008</v>
      </c>
      <c r="F22" s="78" t="s">
        <v>37</v>
      </c>
      <c r="G22" s="79" t="s">
        <v>55</v>
      </c>
      <c r="H22" s="80" t="s">
        <v>70</v>
      </c>
      <c r="I22" s="86">
        <v>5.2112268518518512E-4</v>
      </c>
      <c r="J22" s="62"/>
      <c r="K22" s="63"/>
    </row>
    <row r="23" spans="1:11" s="30" customFormat="1" ht="27" customHeight="1" x14ac:dyDescent="0.2">
      <c r="A23" s="61">
        <v>2</v>
      </c>
      <c r="B23" s="74" t="s">
        <v>71</v>
      </c>
      <c r="C23" s="74">
        <v>10075130928</v>
      </c>
      <c r="D23" s="110" t="s">
        <v>89</v>
      </c>
      <c r="E23" s="74">
        <v>2009</v>
      </c>
      <c r="F23" s="78" t="s">
        <v>39</v>
      </c>
      <c r="G23" s="79" t="s">
        <v>55</v>
      </c>
      <c r="H23" s="80" t="s">
        <v>56</v>
      </c>
      <c r="I23" s="86">
        <v>5.3354166666666665E-4</v>
      </c>
      <c r="J23" s="62"/>
      <c r="K23" s="63"/>
    </row>
    <row r="24" spans="1:11" s="30" customFormat="1" ht="27" customHeight="1" x14ac:dyDescent="0.2">
      <c r="A24" s="61">
        <v>3</v>
      </c>
      <c r="B24" s="74" t="s">
        <v>72</v>
      </c>
      <c r="C24" s="74">
        <v>10090062561</v>
      </c>
      <c r="D24" s="75" t="s">
        <v>53</v>
      </c>
      <c r="E24" s="74">
        <v>2008</v>
      </c>
      <c r="F24" s="78" t="s">
        <v>27</v>
      </c>
      <c r="G24" s="79" t="s">
        <v>59</v>
      </c>
      <c r="H24" s="80" t="s">
        <v>47</v>
      </c>
      <c r="I24" s="86">
        <v>5.3614583333333335E-4</v>
      </c>
      <c r="J24" s="62"/>
      <c r="K24" s="63"/>
    </row>
    <row r="25" spans="1:11" s="30" customFormat="1" ht="27" customHeight="1" x14ac:dyDescent="0.2">
      <c r="A25" s="61">
        <v>4</v>
      </c>
      <c r="B25" s="74" t="s">
        <v>73</v>
      </c>
      <c r="C25" s="74">
        <v>10091230096</v>
      </c>
      <c r="D25" s="75" t="s">
        <v>54</v>
      </c>
      <c r="E25" s="74">
        <v>2008</v>
      </c>
      <c r="F25" s="78" t="s">
        <v>27</v>
      </c>
      <c r="G25" s="79" t="s">
        <v>59</v>
      </c>
      <c r="H25" s="80" t="s">
        <v>47</v>
      </c>
      <c r="I25" s="86">
        <v>5.4005787037037043E-4</v>
      </c>
      <c r="J25" s="62"/>
      <c r="K25" s="63"/>
    </row>
    <row r="26" spans="1:11" s="30" customFormat="1" ht="27" customHeight="1" x14ac:dyDescent="0.2">
      <c r="A26" s="61">
        <v>5</v>
      </c>
      <c r="B26" s="74" t="s">
        <v>74</v>
      </c>
      <c r="C26" s="74">
        <v>10091229288</v>
      </c>
      <c r="D26" s="75" t="s">
        <v>57</v>
      </c>
      <c r="E26" s="74">
        <v>2009</v>
      </c>
      <c r="F26" s="78" t="s">
        <v>41</v>
      </c>
      <c r="G26" s="79" t="s">
        <v>59</v>
      </c>
      <c r="H26" s="80" t="s">
        <v>47</v>
      </c>
      <c r="I26" s="86">
        <v>5.5831018518518512E-4</v>
      </c>
      <c r="J26" s="62"/>
      <c r="K26" s="63"/>
    </row>
    <row r="27" spans="1:11" s="30" customFormat="1" ht="27" customHeight="1" x14ac:dyDescent="0.2">
      <c r="A27" s="61">
        <v>6</v>
      </c>
      <c r="B27" s="74" t="s">
        <v>75</v>
      </c>
      <c r="C27" s="74">
        <v>10090414084</v>
      </c>
      <c r="D27" s="75" t="s">
        <v>58</v>
      </c>
      <c r="E27" s="74">
        <v>2009</v>
      </c>
      <c r="F27" s="78" t="s">
        <v>41</v>
      </c>
      <c r="G27" s="79" t="s">
        <v>59</v>
      </c>
      <c r="H27" s="80" t="s">
        <v>47</v>
      </c>
      <c r="I27" s="86">
        <v>5.7116898148148142E-4</v>
      </c>
      <c r="J27" s="62"/>
      <c r="K27" s="63"/>
    </row>
    <row r="28" spans="1:11" s="30" customFormat="1" ht="27" customHeight="1" x14ac:dyDescent="0.2">
      <c r="A28" s="61">
        <v>7</v>
      </c>
      <c r="B28" s="74" t="s">
        <v>76</v>
      </c>
      <c r="C28" s="74">
        <v>10116086449</v>
      </c>
      <c r="D28" s="75" t="s">
        <v>77</v>
      </c>
      <c r="E28" s="74">
        <v>2008</v>
      </c>
      <c r="F28" s="78" t="s">
        <v>41</v>
      </c>
      <c r="G28" s="79" t="s">
        <v>55</v>
      </c>
      <c r="H28" s="80" t="s">
        <v>56</v>
      </c>
      <c r="I28" s="86">
        <v>5.7262731481481477E-4</v>
      </c>
      <c r="J28" s="62"/>
      <c r="K28" s="63"/>
    </row>
    <row r="29" spans="1:11" s="30" customFormat="1" ht="27" customHeight="1" x14ac:dyDescent="0.2">
      <c r="A29" s="61">
        <v>8</v>
      </c>
      <c r="B29" s="74" t="s">
        <v>78</v>
      </c>
      <c r="C29" s="74">
        <v>10090419441</v>
      </c>
      <c r="D29" s="110" t="s">
        <v>91</v>
      </c>
      <c r="E29" s="74">
        <v>2009</v>
      </c>
      <c r="F29" s="78" t="s">
        <v>41</v>
      </c>
      <c r="G29" s="79" t="s">
        <v>59</v>
      </c>
      <c r="H29" s="80" t="s">
        <v>47</v>
      </c>
      <c r="I29" s="86">
        <v>5.764236111111111E-4</v>
      </c>
      <c r="J29" s="62"/>
      <c r="K29" s="63"/>
    </row>
    <row r="30" spans="1:11" s="30" customFormat="1" ht="27" customHeight="1" x14ac:dyDescent="0.2">
      <c r="A30" s="61">
        <v>9</v>
      </c>
      <c r="B30" s="74" t="s">
        <v>79</v>
      </c>
      <c r="C30" s="74">
        <v>10129326141</v>
      </c>
      <c r="D30" s="75" t="s">
        <v>80</v>
      </c>
      <c r="E30" s="74">
        <v>2009</v>
      </c>
      <c r="F30" s="78" t="s">
        <v>41</v>
      </c>
      <c r="G30" s="79" t="s">
        <v>81</v>
      </c>
      <c r="H30" s="80" t="s">
        <v>82</v>
      </c>
      <c r="I30" s="86">
        <v>6.3263888888888886E-4</v>
      </c>
      <c r="J30" s="62"/>
      <c r="K30" s="63"/>
    </row>
    <row r="31" spans="1:11" s="30" customFormat="1" ht="27" customHeight="1" thickBot="1" x14ac:dyDescent="0.25">
      <c r="A31" s="84">
        <v>10</v>
      </c>
      <c r="B31" s="76" t="s">
        <v>83</v>
      </c>
      <c r="C31" s="76">
        <v>10095071906</v>
      </c>
      <c r="D31" s="77" t="s">
        <v>84</v>
      </c>
      <c r="E31" s="76">
        <v>2009</v>
      </c>
      <c r="F31" s="81" t="s">
        <v>41</v>
      </c>
      <c r="G31" s="82" t="s">
        <v>55</v>
      </c>
      <c r="H31" s="83" t="s">
        <v>56</v>
      </c>
      <c r="I31" s="87">
        <v>6.6223379629629629E-4</v>
      </c>
      <c r="J31" s="64"/>
      <c r="K31" s="65"/>
    </row>
    <row r="32" spans="1:11" ht="7.5" customHeight="1" thickTop="1" thickBot="1" x14ac:dyDescent="0.25">
      <c r="A32" s="31"/>
      <c r="B32" s="32"/>
      <c r="C32" s="32"/>
      <c r="D32" s="33"/>
      <c r="E32" s="34"/>
      <c r="F32" s="35"/>
      <c r="G32" s="34"/>
      <c r="H32" s="34"/>
      <c r="I32" s="36"/>
      <c r="J32" s="36"/>
      <c r="K32" s="36"/>
    </row>
    <row r="33" spans="1:11" ht="13.5" thickTop="1" x14ac:dyDescent="0.2">
      <c r="A33" s="100" t="s">
        <v>28</v>
      </c>
      <c r="B33" s="100"/>
      <c r="C33" s="100"/>
      <c r="D33" s="100"/>
      <c r="E33" s="52"/>
      <c r="F33" s="52"/>
      <c r="G33" s="52"/>
      <c r="H33" s="101" t="s">
        <v>29</v>
      </c>
      <c r="I33" s="101"/>
      <c r="J33" s="101"/>
      <c r="K33" s="101"/>
    </row>
    <row r="34" spans="1:11" ht="15" x14ac:dyDescent="0.2">
      <c r="A34" s="37" t="s">
        <v>85</v>
      </c>
      <c r="B34" s="38"/>
      <c r="C34" s="53"/>
      <c r="D34" s="40"/>
      <c r="E34" s="54"/>
      <c r="F34" s="54"/>
      <c r="G34" s="39"/>
      <c r="H34" s="55" t="s">
        <v>30</v>
      </c>
      <c r="I34" s="73">
        <v>3</v>
      </c>
      <c r="J34" s="55" t="s">
        <v>31</v>
      </c>
      <c r="K34" s="59">
        <f>COUNTIF(F$21:F141,"ЗМС")</f>
        <v>0</v>
      </c>
    </row>
    <row r="35" spans="1:11" ht="15" x14ac:dyDescent="0.2">
      <c r="A35" s="37" t="s">
        <v>49</v>
      </c>
      <c r="B35" s="38"/>
      <c r="C35" s="56"/>
      <c r="D35" s="40"/>
      <c r="E35" s="51"/>
      <c r="F35" s="51"/>
      <c r="G35" s="41"/>
      <c r="H35" s="55" t="s">
        <v>32</v>
      </c>
      <c r="I35" s="60">
        <f>I36+I40</f>
        <v>10</v>
      </c>
      <c r="J35" s="55" t="s">
        <v>33</v>
      </c>
      <c r="K35" s="59">
        <f>COUNTIF(F$21:F141,"МСМК")</f>
        <v>0</v>
      </c>
    </row>
    <row r="36" spans="1:11" ht="15" x14ac:dyDescent="0.2">
      <c r="A36" s="37" t="s">
        <v>50</v>
      </c>
      <c r="B36" s="38"/>
      <c r="C36" s="57"/>
      <c r="D36" s="40"/>
      <c r="E36" s="51"/>
      <c r="F36" s="51"/>
      <c r="G36" s="41"/>
      <c r="H36" s="55" t="s">
        <v>34</v>
      </c>
      <c r="I36" s="60">
        <f>I37+I38+I39</f>
        <v>10</v>
      </c>
      <c r="J36" s="55" t="s">
        <v>26</v>
      </c>
      <c r="K36" s="59">
        <f>COUNTIF(F$21:F31,"МС")</f>
        <v>0</v>
      </c>
    </row>
    <row r="37" spans="1:11" ht="15" x14ac:dyDescent="0.2">
      <c r="A37" s="37" t="s">
        <v>51</v>
      </c>
      <c r="B37" s="38"/>
      <c r="C37" s="57"/>
      <c r="D37" s="40"/>
      <c r="E37" s="51"/>
      <c r="F37" s="51"/>
      <c r="G37" s="41"/>
      <c r="H37" s="55" t="s">
        <v>35</v>
      </c>
      <c r="I37" s="60">
        <f>COUNT(A10:A96)</f>
        <v>10</v>
      </c>
      <c r="J37" s="55" t="s">
        <v>27</v>
      </c>
      <c r="K37" s="59">
        <f>COUNTIF(F$20:F31,"КМС")</f>
        <v>2</v>
      </c>
    </row>
    <row r="38" spans="1:11" ht="15" x14ac:dyDescent="0.2">
      <c r="A38" s="42"/>
      <c r="B38" s="38"/>
      <c r="C38" s="57"/>
      <c r="D38" s="40"/>
      <c r="E38" s="43"/>
      <c r="F38" s="43"/>
      <c r="G38" s="43"/>
      <c r="H38" s="55" t="s">
        <v>36</v>
      </c>
      <c r="I38" s="60">
        <f>COUNTIF(A10:A95,"НФ")</f>
        <v>0</v>
      </c>
      <c r="J38" s="55" t="s">
        <v>37</v>
      </c>
      <c r="K38" s="59">
        <f>COUNTIF(F$22:F142,"1 СР")</f>
        <v>1</v>
      </c>
    </row>
    <row r="39" spans="1:11" x14ac:dyDescent="0.2">
      <c r="A39" s="44"/>
      <c r="B39" s="14"/>
      <c r="C39" s="14"/>
      <c r="D39" s="40"/>
      <c r="E39" s="43"/>
      <c r="F39" s="43"/>
      <c r="G39" s="43"/>
      <c r="H39" s="55" t="s">
        <v>38</v>
      </c>
      <c r="I39" s="60">
        <f>COUNTIF(A10:A95,"ДСКВ")</f>
        <v>0</v>
      </c>
      <c r="J39" s="55" t="s">
        <v>39</v>
      </c>
      <c r="K39" s="59">
        <f>COUNTIF(F$22:F143,"2 СР")</f>
        <v>1</v>
      </c>
    </row>
    <row r="40" spans="1:11" ht="15" x14ac:dyDescent="0.2">
      <c r="A40" s="45"/>
      <c r="B40" s="38"/>
      <c r="C40" s="18"/>
      <c r="D40" s="40"/>
      <c r="E40" s="51"/>
      <c r="F40" s="51"/>
      <c r="G40" s="41"/>
      <c r="H40" s="55" t="s">
        <v>40</v>
      </c>
      <c r="I40" s="60">
        <f>COUNTIF(A10:A95,"НС")</f>
        <v>0</v>
      </c>
      <c r="J40" s="55" t="s">
        <v>41</v>
      </c>
      <c r="K40" s="59">
        <f>COUNTIF(F$22:F144,"3 СР")</f>
        <v>6</v>
      </c>
    </row>
    <row r="41" spans="1:11" ht="5.25" customHeight="1" x14ac:dyDescent="0.2">
      <c r="A41" s="45"/>
      <c r="B41" s="38"/>
      <c r="C41" s="38"/>
      <c r="D41" s="38"/>
      <c r="E41" s="38"/>
      <c r="F41" s="38"/>
      <c r="G41" s="14"/>
      <c r="H41" s="14"/>
      <c r="I41" s="46"/>
      <c r="J41" s="47"/>
      <c r="K41" s="48"/>
    </row>
    <row r="42" spans="1:11" x14ac:dyDescent="0.2">
      <c r="A42" s="102" t="s">
        <v>42</v>
      </c>
      <c r="B42" s="102"/>
      <c r="C42" s="102"/>
      <c r="D42" s="102"/>
      <c r="E42" s="103" t="s">
        <v>43</v>
      </c>
      <c r="F42" s="103"/>
      <c r="G42" s="103"/>
      <c r="H42" s="103" t="s">
        <v>44</v>
      </c>
      <c r="I42" s="103"/>
      <c r="J42" s="104" t="s">
        <v>45</v>
      </c>
      <c r="K42" s="104"/>
    </row>
    <row r="43" spans="1:11" x14ac:dyDescent="0.2">
      <c r="A43" s="105"/>
      <c r="B43" s="105"/>
      <c r="C43" s="105"/>
      <c r="D43" s="105"/>
      <c r="E43" s="105"/>
      <c r="F43" s="106"/>
      <c r="G43" s="106"/>
      <c r="H43" s="106"/>
      <c r="I43" s="106"/>
      <c r="J43" s="106"/>
      <c r="K43" s="106"/>
    </row>
    <row r="44" spans="1:11" x14ac:dyDescent="0.2">
      <c r="A44" s="49"/>
      <c r="B44" s="51"/>
      <c r="C44" s="51"/>
      <c r="D44" s="51"/>
      <c r="E44" s="51"/>
      <c r="F44" s="51"/>
      <c r="G44" s="51"/>
      <c r="H44" s="51"/>
      <c r="I44" s="51"/>
      <c r="J44" s="51"/>
      <c r="K44" s="50"/>
    </row>
    <row r="45" spans="1:11" x14ac:dyDescent="0.2">
      <c r="A45" s="49"/>
      <c r="B45" s="51"/>
      <c r="C45" s="51"/>
      <c r="D45" s="51"/>
      <c r="E45" s="51"/>
      <c r="F45" s="51"/>
      <c r="G45" s="51"/>
      <c r="H45" s="51"/>
      <c r="I45" s="51"/>
      <c r="J45" s="51"/>
      <c r="K45" s="50"/>
    </row>
    <row r="46" spans="1:11" x14ac:dyDescent="0.2">
      <c r="A46" s="49"/>
      <c r="B46" s="51"/>
      <c r="C46" s="51"/>
      <c r="D46" s="51"/>
      <c r="E46" s="51"/>
      <c r="F46" s="51"/>
      <c r="G46" s="51"/>
      <c r="H46" s="51"/>
      <c r="I46" s="51"/>
      <c r="J46" s="51"/>
      <c r="K46" s="50"/>
    </row>
    <row r="47" spans="1:11" x14ac:dyDescent="0.2">
      <c r="A47" s="49"/>
      <c r="B47" s="51"/>
      <c r="C47" s="51"/>
      <c r="D47" s="51"/>
      <c r="E47" s="51"/>
      <c r="F47" s="51"/>
      <c r="G47" s="51"/>
      <c r="H47" s="51"/>
      <c r="I47" s="51"/>
      <c r="J47" s="51"/>
      <c r="K47" s="50"/>
    </row>
    <row r="48" spans="1:11" ht="13.5" thickBot="1" x14ac:dyDescent="0.25">
      <c r="A48" s="107"/>
      <c r="B48" s="107"/>
      <c r="C48" s="107"/>
      <c r="D48" s="107"/>
      <c r="E48" s="108" t="str">
        <f>H17</f>
        <v>ДЫШАКОВ А.С. (ВК, г. Москва)</v>
      </c>
      <c r="F48" s="108"/>
      <c r="G48" s="108"/>
      <c r="H48" s="108" t="str">
        <f>H18</f>
        <v>ГВОЗДЁВ К.Е. (1К., г. Москва)</v>
      </c>
      <c r="I48" s="108"/>
      <c r="J48" s="109" t="str">
        <f>H19</f>
        <v>КОЧЕТКОВ Д.А. (ВК, г. Саранск)</v>
      </c>
      <c r="K48" s="109"/>
    </row>
  </sheetData>
  <mergeCells count="29">
    <mergeCell ref="A43:E43"/>
    <mergeCell ref="F43:K43"/>
    <mergeCell ref="A48:D48"/>
    <mergeCell ref="E48:G48"/>
    <mergeCell ref="H48:I48"/>
    <mergeCell ref="J48:K48"/>
    <mergeCell ref="I16:K16"/>
    <mergeCell ref="A33:D33"/>
    <mergeCell ref="H33:K33"/>
    <mergeCell ref="A42:D42"/>
    <mergeCell ref="E42:G42"/>
    <mergeCell ref="H42:I42"/>
    <mergeCell ref="J42:K42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1" firstPageNumber="0" orientation="portrait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2022-06-14T13:18:42Z</cp:lastPrinted>
  <dcterms:created xsi:type="dcterms:W3CDTF">1996-10-08T23:32:33Z</dcterms:created>
  <dcterms:modified xsi:type="dcterms:W3CDTF">2022-06-24T12:12:48Z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