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89" r:id="rId1"/>
  </sheets>
  <definedNames>
    <definedName name="_xlnm._FilterDatabase" localSheetId="0" hidden="1">'Групповая гонка'!$B$23:$L$26</definedName>
    <definedName name="_xlnm.Print_Titles" localSheetId="0">'Групповая гонка'!$21:$22</definedName>
    <definedName name="_xlnm.Print_Area" localSheetId="0">'Групповая гонка'!$A$1:$L$44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89" l="1"/>
  <c r="J24" i="89" l="1"/>
  <c r="J25" i="89"/>
  <c r="J26" i="89"/>
  <c r="L35" i="89" l="1"/>
  <c r="L34" i="89"/>
  <c r="L33" i="89"/>
  <c r="L32" i="89"/>
  <c r="L31" i="89"/>
  <c r="L30" i="89"/>
  <c r="L29" i="89"/>
  <c r="H32" i="89" l="1"/>
  <c r="H44" i="89" l="1"/>
  <c r="E44" i="89"/>
  <c r="H35" i="89"/>
  <c r="H34" i="89"/>
  <c r="H33" i="89"/>
  <c r="H31" i="89" l="1"/>
  <c r="I26" i="89"/>
  <c r="I24" i="89"/>
  <c r="I25" i="89"/>
  <c r="H36" i="89" l="1"/>
  <c r="H30" i="89" s="1"/>
</calcChain>
</file>

<file path=xl/sharedStrings.xml><?xml version="1.0" encoding="utf-8"?>
<sst xmlns="http://schemas.openxmlformats.org/spreadsheetml/2006/main" count="99" uniqueCount="90">
  <si>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</si>
  <si>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</si>
  <si>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</si>
  <si>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</si>
  <si>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</si>
  <si>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</si>
  <si>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</si>
  <si>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</si>
  <si>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</si>
  <si>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</si>
  <si>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</si>
  <si>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</si>
  <si>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</si>
  <si>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</si>
  <si>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</si>
  <si>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</si>
  <si>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</si>
  <si>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</si>
  <si>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</si>
  <si>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</si>
  <si>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</si>
  <si>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</si>
  <si>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</si>
  <si>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</si>
  <si>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</si>
  <si>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</si>
  <si>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</si>
  <si>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</si>
  <si>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</si>
  <si>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</si>
  <si>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</si>
  <si>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</si>
  <si>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</si>
  <si>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</si>
  <si>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</si>
  <si>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</si>
  <si>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</si>
  <si>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</si>
  <si>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</si>
  <si>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</si>
  <si>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</si>
  <si>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</si>
  <si>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</si>
  <si>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</si>
  <si>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</si>
  <si>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</si>
  <si>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</si>
  <si>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</si>
  <si>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</si>
  <si>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</si>
  <si>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</si>
  <si>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</si>
  <si>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</si>
  <si>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</si>
  <si>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</si>
  <si>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</si>
  <si>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</si>
  <si>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</si>
  <si>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</si>
  <si>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</si>
  <si>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</si>
  <si>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</si>
  <si>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</si>
  <si>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</si>
  <si>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</si>
  <si>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</si>
  <si>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</si>
  <si>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</si>
  <si>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</si>
  <si>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</si>
  <si>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2 СР</t>
  </si>
  <si>
    <t>3 СР</t>
  </si>
  <si>
    <t>НАЧАЛО ГОНКИ:</t>
  </si>
  <si>
    <t>ОКОНЧАНИЕ ГОНКИ: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</si>
  <si>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</si>
  <si>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</si>
  <si>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</si>
  <si>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</si>
  <si>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</si>
  <si>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</si>
  <si>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</si>
  <si>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17 июня 2021 года</t>
    </r>
  </si>
  <si>
    <t>№ ВРВС: 0080601611Я</t>
  </si>
  <si>
    <t>Юниорки 17-18 лет</t>
  </si>
  <si>
    <t>ВАЛЬКОВСКАЯ Татьяна</t>
  </si>
  <si>
    <t>СОЛДАТОВА Екатерина</t>
  </si>
  <si>
    <t>КИСЛЕНКО Дарья</t>
  </si>
  <si>
    <t>БРЫКОВА Дарья</t>
  </si>
  <si>
    <t>Новосибирская область</t>
  </si>
  <si>
    <t>Республика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</si>
</sst>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left" vertical="center"/>
    </xf>
    <xf numFmtId="167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38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38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74"/>
  <sheetViews>
    <sheetView tabSelected="1" view="pageBreakPreview" topLeftCell="A14" zoomScale="80" zoomScaleNormal="100" zoomScaleSheetLayoutView="80" workbookViewId="0">
      <selection activeCell="N25" sqref="N25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1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5" customWidth="1"/>
    <col min="10" max="10" width="11.140625" style="73" customWidth="1"/>
    <col min="11" max="11" width="13.42578125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72" t="s">
        <v>60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 customHeight="1" x14ac:dyDescent="0.2">
      <c r="A2" s="172" t="s">
        <v>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1" x14ac:dyDescent="0.2">
      <c r="A3" s="172" t="s">
        <v>61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1" x14ac:dyDescent="0.2">
      <c r="A4" s="172" t="s">
        <v>62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21.75" customHeight="1" x14ac:dyDescent="0.2">
      <c r="A5" s="172" t="s">
        <v>63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s="2" customFormat="1" ht="28.5" x14ac:dyDescent="0.45">
      <c r="A6" s="179" t="s">
        <v>64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s="2" customFormat="1" ht="18" customHeight="1" x14ac:dyDescent="0.35">
      <c r="A7" s="168" t="s">
        <v>56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s="2" customFormat="1" ht="5.25" customHeight="1" thickBot="1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1:12" ht="18" customHeight="1" thickTop="1" x14ac:dyDescent="0.2">
      <c r="A9" s="173" t="s">
        <v>55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8" customHeight="1" x14ac:dyDescent="0.3">
      <c r="A10" s="169" t="s">
        <v>80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1"/>
    </row>
    <row r="11" spans="1:12" ht="19.5" customHeight="1" x14ac:dyDescent="0.3">
      <c r="A11" s="137" t="s">
        <v>83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7.5" customHeight="1" x14ac:dyDescent="0.2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6"/>
    </row>
    <row r="13" spans="1:12" ht="15.75" x14ac:dyDescent="0.2">
      <c r="A13" s="26" t="s">
        <v>65</v>
      </c>
      <c r="B13" s="15"/>
      <c r="C13" s="15"/>
      <c r="D13" s="82"/>
      <c r="E13" s="42"/>
      <c r="F13" s="4"/>
      <c r="G13" s="85" t="s">
        <v>72</v>
      </c>
      <c r="H13" s="4"/>
      <c r="I13" s="109"/>
      <c r="J13" s="108"/>
      <c r="K13" s="108"/>
      <c r="L13" s="22" t="s">
        <v>82</v>
      </c>
    </row>
    <row r="14" spans="1:12" ht="15.75" x14ac:dyDescent="0.2">
      <c r="A14" s="12" t="s">
        <v>81</v>
      </c>
      <c r="B14" s="8"/>
      <c r="C14" s="110"/>
      <c r="D14" s="83"/>
      <c r="E14" s="43"/>
      <c r="F14" s="5"/>
      <c r="G14" s="86" t="s">
        <v>73</v>
      </c>
      <c r="H14" s="5"/>
      <c r="I14" s="59"/>
      <c r="J14" s="67"/>
      <c r="K14" s="67"/>
      <c r="L14" s="23" t="s">
        <v>77</v>
      </c>
    </row>
    <row r="15" spans="1:12" ht="15" x14ac:dyDescent="0.2">
      <c r="A15" s="165" t="s">
        <v>9</v>
      </c>
      <c r="B15" s="166"/>
      <c r="C15" s="166"/>
      <c r="D15" s="166"/>
      <c r="E15" s="166"/>
      <c r="F15" s="166"/>
      <c r="G15" s="167"/>
      <c r="H15" s="140" t="s">
        <v>0</v>
      </c>
      <c r="I15" s="141"/>
      <c r="J15" s="141"/>
      <c r="K15" s="141"/>
      <c r="L15" s="142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66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67</v>
      </c>
      <c r="H17" s="27" t="s">
        <v>78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68</v>
      </c>
      <c r="H18" s="27" t="s">
        <v>79</v>
      </c>
      <c r="I18" s="60"/>
      <c r="J18" s="68"/>
      <c r="K18" s="68"/>
      <c r="L18" s="25"/>
    </row>
    <row r="19" spans="1:15" ht="16.5" thickBot="1" x14ac:dyDescent="0.25">
      <c r="A19" s="111" t="s">
        <v>14</v>
      </c>
      <c r="B19" s="112"/>
      <c r="C19" s="112"/>
      <c r="D19" s="91"/>
      <c r="E19" s="113"/>
      <c r="G19" s="114" t="s">
        <v>69</v>
      </c>
      <c r="H19" s="51" t="s">
        <v>49</v>
      </c>
      <c r="I19" s="61"/>
      <c r="J19" s="69">
        <v>60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30" t="s">
        <v>6</v>
      </c>
      <c r="B21" s="132" t="s">
        <v>11</v>
      </c>
      <c r="C21" s="132" t="s">
        <v>34</v>
      </c>
      <c r="D21" s="132" t="s">
        <v>1</v>
      </c>
      <c r="E21" s="143" t="s">
        <v>32</v>
      </c>
      <c r="F21" s="132" t="s">
        <v>8</v>
      </c>
      <c r="G21" s="132" t="s">
        <v>12</v>
      </c>
      <c r="H21" s="132" t="s">
        <v>7</v>
      </c>
      <c r="I21" s="147" t="s">
        <v>21</v>
      </c>
      <c r="J21" s="149" t="s">
        <v>19</v>
      </c>
      <c r="K21" s="151" t="s">
        <v>58</v>
      </c>
      <c r="L21" s="145" t="s">
        <v>13</v>
      </c>
    </row>
    <row r="22" spans="1:15" s="3" customFormat="1" ht="22.5" customHeight="1" x14ac:dyDescent="0.2">
      <c r="A22" s="131"/>
      <c r="B22" s="133"/>
      <c r="C22" s="133"/>
      <c r="D22" s="133"/>
      <c r="E22" s="144"/>
      <c r="F22" s="133"/>
      <c r="G22" s="133"/>
      <c r="H22" s="133"/>
      <c r="I22" s="148"/>
      <c r="J22" s="150"/>
      <c r="K22" s="152"/>
      <c r="L22" s="146"/>
      <c r="N22" s="89"/>
      <c r="O22" s="89"/>
    </row>
    <row r="23" spans="1:15" ht="21.75" customHeight="1" x14ac:dyDescent="0.2">
      <c r="A23" s="116">
        <v>1</v>
      </c>
      <c r="B23" s="117">
        <v>218</v>
      </c>
      <c r="C23" s="125">
        <v>10036076607</v>
      </c>
      <c r="D23" s="118" t="s">
        <v>84</v>
      </c>
      <c r="E23" s="117">
        <v>2003</v>
      </c>
      <c r="F23" s="92" t="s">
        <v>28</v>
      </c>
      <c r="G23" s="92" t="s">
        <v>46</v>
      </c>
      <c r="H23" s="124">
        <v>6.0706018518518513E-2</v>
      </c>
      <c r="I23" s="124"/>
      <c r="J23" s="119">
        <f>IFERROR($J$19*3600/(HOUR(H23)*3600+MINUTE(H23)*60+SECOND(H23)),"")</f>
        <v>41.182078169685411</v>
      </c>
      <c r="K23" s="92" t="s">
        <v>20</v>
      </c>
      <c r="L23" s="93"/>
      <c r="N23" s="97"/>
      <c r="O23" s="98"/>
    </row>
    <row r="24" spans="1:15" ht="21.75" customHeight="1" x14ac:dyDescent="0.2">
      <c r="A24" s="116">
        <v>2</v>
      </c>
      <c r="B24" s="117">
        <v>203</v>
      </c>
      <c r="C24" s="125">
        <v>10096595715</v>
      </c>
      <c r="D24" s="118" t="s">
        <v>85</v>
      </c>
      <c r="E24" s="117">
        <v>2004</v>
      </c>
      <c r="F24" s="92" t="s">
        <v>28</v>
      </c>
      <c r="G24" s="92" t="s">
        <v>89</v>
      </c>
      <c r="H24" s="124">
        <v>6.0706018518518513E-2</v>
      </c>
      <c r="I24" s="124">
        <f t="shared" ref="I24:I25" si="0">H24-$H$23</f>
        <v>0</v>
      </c>
      <c r="J24" s="119">
        <f t="shared" ref="J24:J26" si="1">IFERROR($J$19*3600/(HOUR(H24)*3600+MINUTE(H24)*60+SECOND(H24)),"")</f>
        <v>41.182078169685411</v>
      </c>
      <c r="K24" s="92" t="s">
        <v>28</v>
      </c>
      <c r="L24" s="93"/>
      <c r="N24" s="97"/>
      <c r="O24" s="98"/>
    </row>
    <row r="25" spans="1:15" ht="21.75" customHeight="1" x14ac:dyDescent="0.2">
      <c r="A25" s="116">
        <v>3</v>
      </c>
      <c r="B25" s="117">
        <v>7</v>
      </c>
      <c r="C25" s="125">
        <v>10090437124</v>
      </c>
      <c r="D25" s="118" t="s">
        <v>86</v>
      </c>
      <c r="E25" s="117">
        <v>2004</v>
      </c>
      <c r="F25" s="92" t="s">
        <v>28</v>
      </c>
      <c r="G25" s="92" t="s">
        <v>88</v>
      </c>
      <c r="H25" s="124">
        <v>6.7685185185185182E-2</v>
      </c>
      <c r="I25" s="124">
        <f t="shared" si="0"/>
        <v>6.9791666666666682E-3</v>
      </c>
      <c r="J25" s="119">
        <f t="shared" si="1"/>
        <v>36.935704514363884</v>
      </c>
      <c r="K25" s="92" t="s">
        <v>28</v>
      </c>
      <c r="L25" s="93"/>
      <c r="N25" s="97"/>
      <c r="O25" s="98"/>
    </row>
    <row r="26" spans="1:15" ht="21.75" customHeight="1" thickBot="1" x14ac:dyDescent="0.25">
      <c r="A26" s="126">
        <v>4</v>
      </c>
      <c r="B26" s="120">
        <v>8</v>
      </c>
      <c r="C26" s="127">
        <v>10090061450</v>
      </c>
      <c r="D26" s="121" t="s">
        <v>87</v>
      </c>
      <c r="E26" s="120">
        <v>2004</v>
      </c>
      <c r="F26" s="120" t="s">
        <v>31</v>
      </c>
      <c r="G26" s="94" t="s">
        <v>88</v>
      </c>
      <c r="H26" s="128">
        <v>6.8182870370370366E-2</v>
      </c>
      <c r="I26" s="128">
        <f>H26-$H$23</f>
        <v>7.4768518518518526E-3</v>
      </c>
      <c r="J26" s="129">
        <f t="shared" si="1"/>
        <v>36.666100831777285</v>
      </c>
      <c r="K26" s="94" t="s">
        <v>28</v>
      </c>
      <c r="L26" s="95"/>
      <c r="N26" s="97"/>
      <c r="O26" s="98"/>
    </row>
    <row r="27" spans="1:15" ht="7.5" customHeight="1" thickTop="1" thickBot="1" x14ac:dyDescent="0.25">
      <c r="A27" s="99"/>
      <c r="B27" s="100"/>
      <c r="C27" s="99"/>
      <c r="D27" s="101"/>
      <c r="E27" s="102"/>
      <c r="F27" s="103"/>
      <c r="G27" s="104"/>
      <c r="H27" s="100"/>
      <c r="I27" s="100"/>
      <c r="J27" s="105"/>
      <c r="K27" s="105"/>
      <c r="L27" s="106"/>
      <c r="N27" s="98"/>
      <c r="O27" s="98"/>
    </row>
    <row r="28" spans="1:15" ht="15.75" thickTop="1" x14ac:dyDescent="0.2">
      <c r="A28" s="158" t="s">
        <v>4</v>
      </c>
      <c r="B28" s="159"/>
      <c r="C28" s="159"/>
      <c r="D28" s="159"/>
      <c r="E28" s="74"/>
      <c r="F28" s="74"/>
      <c r="G28" s="159" t="s">
        <v>5</v>
      </c>
      <c r="H28" s="159"/>
      <c r="I28" s="159"/>
      <c r="J28" s="159"/>
      <c r="K28" s="159"/>
      <c r="L28" s="160"/>
    </row>
    <row r="29" spans="1:15" ht="15" x14ac:dyDescent="0.2">
      <c r="A29" s="153" t="s">
        <v>74</v>
      </c>
      <c r="B29" s="154"/>
      <c r="C29" s="154"/>
      <c r="D29" s="154"/>
      <c r="E29" s="154"/>
      <c r="F29" s="155"/>
      <c r="G29" s="32" t="s">
        <v>29</v>
      </c>
      <c r="H29" s="33">
        <v>3</v>
      </c>
      <c r="I29" s="1"/>
      <c r="K29" s="32" t="s">
        <v>27</v>
      </c>
      <c r="L29" s="96">
        <f>COUNTIF(F23:F26,"ЗМС")</f>
        <v>0</v>
      </c>
      <c r="M29" s="11"/>
      <c r="N29" s="11"/>
      <c r="O29" s="11"/>
    </row>
    <row r="30" spans="1:15" ht="15" x14ac:dyDescent="0.2">
      <c r="A30" s="28" t="s">
        <v>75</v>
      </c>
      <c r="B30" s="6"/>
      <c r="C30" s="29"/>
      <c r="D30" s="18"/>
      <c r="E30" s="44"/>
      <c r="F30" s="78"/>
      <c r="G30" s="32" t="s">
        <v>22</v>
      </c>
      <c r="H30" s="33">
        <f>H31+H36</f>
        <v>4</v>
      </c>
      <c r="I30" s="1"/>
      <c r="K30" s="32" t="s">
        <v>18</v>
      </c>
      <c r="L30" s="96">
        <f>COUNTIF(F23:F26,"МСМК")</f>
        <v>0</v>
      </c>
      <c r="M30" s="11"/>
      <c r="N30" s="11"/>
      <c r="O30" s="11"/>
    </row>
    <row r="31" spans="1:15" ht="15" x14ac:dyDescent="0.2">
      <c r="A31" s="28" t="s">
        <v>57</v>
      </c>
      <c r="B31" s="6"/>
      <c r="C31" s="115"/>
      <c r="D31" s="18"/>
      <c r="E31" s="44"/>
      <c r="F31" s="78"/>
      <c r="G31" s="32" t="s">
        <v>23</v>
      </c>
      <c r="H31" s="33">
        <f>H32+H33+H34</f>
        <v>4</v>
      </c>
      <c r="I31" s="1"/>
      <c r="K31" s="32" t="s">
        <v>20</v>
      </c>
      <c r="L31" s="96">
        <f>COUNTIF(F23:F26,"МС")</f>
        <v>0</v>
      </c>
      <c r="M31" s="11"/>
      <c r="N31" s="11"/>
      <c r="O31" s="11"/>
    </row>
    <row r="32" spans="1:15" ht="15" x14ac:dyDescent="0.2">
      <c r="A32" s="28" t="s">
        <v>76</v>
      </c>
      <c r="B32" s="6"/>
      <c r="C32" s="115"/>
      <c r="D32" s="18"/>
      <c r="E32" s="44"/>
      <c r="F32" s="78"/>
      <c r="G32" s="32" t="s">
        <v>24</v>
      </c>
      <c r="H32" s="33">
        <f>COUNT(A23:A26)</f>
        <v>4</v>
      </c>
      <c r="I32" s="1"/>
      <c r="K32" s="32" t="s">
        <v>28</v>
      </c>
      <c r="L32" s="96">
        <f>COUNTIF(F23:F26,"КМС")</f>
        <v>3</v>
      </c>
      <c r="M32" s="11"/>
      <c r="N32" s="11"/>
      <c r="O32" s="11"/>
    </row>
    <row r="33" spans="1:18" ht="15" x14ac:dyDescent="0.2">
      <c r="A33" s="28"/>
      <c r="B33" s="6"/>
      <c r="C33" s="115"/>
      <c r="D33" s="18"/>
      <c r="E33" s="44"/>
      <c r="F33" s="78"/>
      <c r="G33" s="32" t="s">
        <v>42</v>
      </c>
      <c r="H33" s="33">
        <f>COUNTIF(A23:A177,"ЛИМ")</f>
        <v>0</v>
      </c>
      <c r="I33" s="1"/>
      <c r="K33" s="32" t="s">
        <v>31</v>
      </c>
      <c r="L33" s="96">
        <f>COUNTIF(F23:F26,"1 СР")</f>
        <v>1</v>
      </c>
      <c r="M33" s="11"/>
      <c r="N33" s="11"/>
      <c r="O33" s="11"/>
    </row>
    <row r="34" spans="1:18" ht="15" x14ac:dyDescent="0.2">
      <c r="A34" s="28"/>
      <c r="B34" s="6"/>
      <c r="C34" s="6"/>
      <c r="D34" s="18"/>
      <c r="E34" s="44"/>
      <c r="F34" s="78"/>
      <c r="G34" s="32" t="s">
        <v>25</v>
      </c>
      <c r="H34" s="33">
        <f>COUNTIF(A23:A177,"НФ")</f>
        <v>0</v>
      </c>
      <c r="I34" s="1"/>
      <c r="K34" s="32" t="s">
        <v>70</v>
      </c>
      <c r="L34" s="96">
        <f>COUNTIF(F23:F26,"2 СР")</f>
        <v>0</v>
      </c>
      <c r="M34" s="11"/>
      <c r="N34" s="11"/>
      <c r="O34" s="11"/>
    </row>
    <row r="35" spans="1:18" ht="15" x14ac:dyDescent="0.2">
      <c r="A35" s="21"/>
      <c r="B35" s="18"/>
      <c r="C35" s="18"/>
      <c r="D35" s="18"/>
      <c r="E35" s="44"/>
      <c r="F35" s="78"/>
      <c r="G35" s="32" t="s">
        <v>33</v>
      </c>
      <c r="H35" s="34">
        <f>COUNTIF(A23:A177,"ДСКВ")</f>
        <v>0</v>
      </c>
      <c r="I35" s="1"/>
      <c r="K35" s="32" t="s">
        <v>71</v>
      </c>
      <c r="L35" s="96">
        <f>COUNTIF(F23:F26,"3 СР")</f>
        <v>0</v>
      </c>
      <c r="M35" s="11"/>
      <c r="N35" s="11"/>
      <c r="O35" s="11"/>
    </row>
    <row r="36" spans="1:18" ht="15" x14ac:dyDescent="0.2">
      <c r="A36" s="21"/>
      <c r="B36" s="18"/>
      <c r="C36" s="18"/>
      <c r="D36" s="18"/>
      <c r="E36" s="44"/>
      <c r="F36" s="78"/>
      <c r="G36" s="32" t="s">
        <v>26</v>
      </c>
      <c r="H36" s="33">
        <f>COUNTIF(A23:A177,"НС")</f>
        <v>0</v>
      </c>
      <c r="I36" s="1"/>
      <c r="K36" s="32"/>
      <c r="L36" s="107"/>
      <c r="M36" s="75"/>
      <c r="N36" s="11"/>
      <c r="O36" s="11"/>
    </row>
    <row r="37" spans="1:18" ht="5.25" customHeight="1" x14ac:dyDescent="0.2">
      <c r="A37" s="21"/>
      <c r="B37" s="18"/>
      <c r="C37" s="18"/>
      <c r="D37" s="18"/>
      <c r="E37" s="45"/>
      <c r="F37" s="18"/>
      <c r="G37" s="6"/>
      <c r="H37" s="24"/>
      <c r="I37" s="31"/>
      <c r="J37" s="19"/>
      <c r="K37" s="19"/>
      <c r="L37" s="20"/>
      <c r="M37" s="75"/>
      <c r="N37" s="11"/>
      <c r="O37" s="11"/>
      <c r="P37" s="11"/>
      <c r="Q37" s="11"/>
      <c r="R37" s="11"/>
    </row>
    <row r="38" spans="1:18" ht="15.75" x14ac:dyDescent="0.2">
      <c r="A38" s="161" t="s">
        <v>2</v>
      </c>
      <c r="B38" s="162"/>
      <c r="C38" s="162"/>
      <c r="D38" s="162"/>
      <c r="E38" s="162" t="s">
        <v>10</v>
      </c>
      <c r="F38" s="162"/>
      <c r="G38" s="162"/>
      <c r="H38" s="162" t="s">
        <v>3</v>
      </c>
      <c r="I38" s="162"/>
      <c r="J38" s="162"/>
      <c r="K38" s="162"/>
      <c r="L38" s="163"/>
      <c r="M38" s="76"/>
    </row>
    <row r="39" spans="1:18" x14ac:dyDescent="0.2">
      <c r="A39" s="48"/>
      <c r="B39" s="49"/>
      <c r="C39" s="49"/>
      <c r="D39" s="49"/>
      <c r="E39" s="46"/>
      <c r="F39" s="49"/>
      <c r="G39" s="49"/>
      <c r="H39" s="49"/>
      <c r="I39" s="63"/>
      <c r="J39" s="71"/>
      <c r="K39" s="71"/>
      <c r="L39" s="50"/>
      <c r="M39" s="77"/>
    </row>
    <row r="40" spans="1:18" x14ac:dyDescent="0.2">
      <c r="A40" s="48"/>
      <c r="B40" s="49"/>
      <c r="C40" s="49"/>
      <c r="D40" s="49"/>
      <c r="E40" s="46"/>
      <c r="F40" s="49"/>
      <c r="G40" s="49"/>
      <c r="H40" s="49"/>
      <c r="I40" s="63"/>
      <c r="J40" s="71"/>
      <c r="K40" s="71"/>
      <c r="L40" s="50"/>
    </row>
    <row r="41" spans="1:18" x14ac:dyDescent="0.2">
      <c r="A41" s="48"/>
      <c r="B41" s="49"/>
      <c r="C41" s="49"/>
      <c r="D41" s="49"/>
      <c r="E41" s="46"/>
      <c r="F41" s="49"/>
      <c r="G41" s="49"/>
      <c r="H41" s="49"/>
      <c r="I41" s="63"/>
      <c r="J41" s="71"/>
      <c r="K41" s="71"/>
      <c r="L41" s="50"/>
    </row>
    <row r="42" spans="1:18" x14ac:dyDescent="0.2">
      <c r="A42" s="48"/>
      <c r="B42" s="49"/>
      <c r="C42" s="49"/>
      <c r="D42" s="49"/>
      <c r="E42" s="46"/>
      <c r="F42" s="49"/>
      <c r="G42" s="49"/>
      <c r="H42" s="49"/>
      <c r="I42" s="63"/>
      <c r="J42" s="71"/>
      <c r="K42" s="71"/>
      <c r="L42" s="50"/>
    </row>
    <row r="43" spans="1:18" x14ac:dyDescent="0.2">
      <c r="A43" s="55"/>
      <c r="B43" s="56"/>
      <c r="C43" s="56"/>
      <c r="D43" s="56"/>
      <c r="E43" s="56"/>
      <c r="F43" s="56"/>
      <c r="G43" s="56"/>
      <c r="H43" s="56"/>
      <c r="I43" s="64"/>
      <c r="J43" s="72"/>
      <c r="K43" s="72"/>
      <c r="L43" s="57"/>
    </row>
    <row r="44" spans="1:18" ht="16.5" thickBot="1" x14ac:dyDescent="0.25">
      <c r="A44" s="156"/>
      <c r="B44" s="157"/>
      <c r="C44" s="90"/>
      <c r="D44" s="91"/>
      <c r="E44" s="157" t="str">
        <f>G17</f>
        <v>ДОЦЕНКО С.А. (ВК, г. ОМСК)</v>
      </c>
      <c r="F44" s="157"/>
      <c r="G44" s="157"/>
      <c r="H44" s="157" t="str">
        <f>G18</f>
        <v>СЛАБКОВСКАЯ В.Н. ( 1К, г. ОМСК)</v>
      </c>
      <c r="I44" s="157"/>
      <c r="J44" s="157"/>
      <c r="K44" s="157"/>
      <c r="L44" s="164"/>
    </row>
    <row r="45" spans="1:18" ht="16.5" thickTop="1" x14ac:dyDescent="0.2">
      <c r="A45" s="122"/>
      <c r="B45" s="122"/>
      <c r="C45" s="123"/>
      <c r="E45" s="122"/>
      <c r="F45" s="122"/>
      <c r="G45" s="122"/>
      <c r="H45" s="122"/>
      <c r="I45" s="122"/>
      <c r="J45" s="122"/>
      <c r="K45" s="122"/>
      <c r="L45" s="122"/>
    </row>
    <row r="46" spans="1:18" ht="15.75" x14ac:dyDescent="0.2">
      <c r="A46" s="122"/>
      <c r="B46" s="122"/>
      <c r="C46" s="123"/>
      <c r="E46" s="122"/>
      <c r="F46" s="122"/>
      <c r="G46" s="122"/>
      <c r="H46" s="122"/>
      <c r="I46" s="122"/>
      <c r="J46" s="122"/>
      <c r="K46" s="122"/>
      <c r="L46" s="122"/>
    </row>
    <row r="47" spans="1:18" ht="15.75" x14ac:dyDescent="0.2">
      <c r="A47" s="122"/>
      <c r="B47" s="122"/>
      <c r="C47" s="123"/>
      <c r="E47" s="122"/>
      <c r="F47" s="122"/>
      <c r="G47" s="122"/>
      <c r="H47" s="122"/>
      <c r="I47" s="122"/>
      <c r="J47" s="122"/>
      <c r="K47" s="122"/>
      <c r="L47" s="122"/>
    </row>
    <row r="48" spans="1:18" ht="15.75" x14ac:dyDescent="0.2">
      <c r="A48" s="122"/>
      <c r="B48" s="122"/>
      <c r="C48" s="123"/>
      <c r="E48" s="122"/>
      <c r="F48" s="122"/>
      <c r="G48" s="122"/>
      <c r="H48" s="122"/>
      <c r="I48" s="122"/>
      <c r="J48" s="122"/>
      <c r="K48" s="122"/>
      <c r="L48" s="122"/>
    </row>
    <row r="49" spans="1:12" ht="15.75" x14ac:dyDescent="0.2">
      <c r="A49" s="122"/>
      <c r="B49" s="122"/>
      <c r="C49" s="123"/>
      <c r="E49" s="122"/>
      <c r="F49" s="122"/>
      <c r="G49" s="122"/>
      <c r="H49" s="122"/>
      <c r="I49" s="122"/>
      <c r="J49" s="122"/>
      <c r="K49" s="122"/>
      <c r="L49" s="122"/>
    </row>
    <row r="50" spans="1:12" ht="15.75" x14ac:dyDescent="0.2">
      <c r="A50" s="122"/>
      <c r="B50" s="122"/>
      <c r="C50" s="123"/>
      <c r="E50" s="122"/>
      <c r="F50" s="122"/>
      <c r="G50" s="122"/>
      <c r="H50" s="122"/>
      <c r="I50" s="122"/>
      <c r="J50" s="122"/>
      <c r="K50" s="122"/>
      <c r="L50" s="122"/>
    </row>
    <row r="51" spans="1:12" ht="15.75" x14ac:dyDescent="0.2">
      <c r="A51" s="122"/>
      <c r="B51" s="122"/>
      <c r="C51" s="123"/>
      <c r="E51" s="122"/>
      <c r="F51" s="122"/>
      <c r="G51" s="122"/>
      <c r="H51" s="122"/>
      <c r="I51" s="122"/>
      <c r="J51" s="122"/>
      <c r="K51" s="122"/>
      <c r="L51" s="122"/>
    </row>
    <row r="52" spans="1:12" ht="15.75" x14ac:dyDescent="0.2">
      <c r="A52" s="122"/>
      <c r="B52" s="122"/>
      <c r="C52" s="123"/>
      <c r="E52" s="122"/>
      <c r="F52" s="122"/>
      <c r="G52" s="122"/>
      <c r="H52" s="122"/>
      <c r="I52" s="122"/>
      <c r="J52" s="122"/>
      <c r="K52" s="122"/>
      <c r="L52" s="122"/>
    </row>
    <row r="53" spans="1:12" ht="15.75" x14ac:dyDescent="0.2">
      <c r="A53" s="122"/>
      <c r="B53" s="122"/>
      <c r="C53" s="123"/>
      <c r="E53" s="122"/>
      <c r="F53" s="122"/>
      <c r="G53" s="122"/>
      <c r="H53" s="122"/>
      <c r="I53" s="122"/>
      <c r="J53" s="122"/>
      <c r="K53" s="122"/>
      <c r="L53" s="122"/>
    </row>
    <row r="54" spans="1:12" ht="15.75" x14ac:dyDescent="0.2">
      <c r="A54" s="122"/>
      <c r="B54" s="122"/>
      <c r="C54" s="123"/>
      <c r="E54" s="122"/>
      <c r="F54" s="122"/>
      <c r="G54" s="122"/>
      <c r="H54" s="122"/>
      <c r="I54" s="122"/>
      <c r="J54" s="122"/>
      <c r="K54" s="122"/>
      <c r="L54" s="122"/>
    </row>
    <row r="55" spans="1:12" x14ac:dyDescent="0.2">
      <c r="B55" s="88"/>
      <c r="C55" s="88"/>
    </row>
    <row r="56" spans="1:12" s="30" customFormat="1" x14ac:dyDescent="0.2">
      <c r="A56" s="30" t="s">
        <v>35</v>
      </c>
      <c r="B56" s="87"/>
      <c r="C56" s="87"/>
      <c r="E56" s="40"/>
      <c r="I56" s="66"/>
      <c r="J56" s="35"/>
      <c r="K56" s="35"/>
    </row>
    <row r="57" spans="1:12" s="30" customFormat="1" x14ac:dyDescent="0.2">
      <c r="A57" s="30" t="s">
        <v>50</v>
      </c>
      <c r="B57" s="87"/>
      <c r="C57" s="87"/>
      <c r="E57" s="40"/>
      <c r="I57" s="66"/>
      <c r="J57" s="35"/>
      <c r="K57" s="35"/>
    </row>
    <row r="58" spans="1:12" s="30" customFormat="1" x14ac:dyDescent="0.2">
      <c r="A58" s="30" t="s">
        <v>36</v>
      </c>
      <c r="B58" s="87"/>
      <c r="C58" s="87"/>
      <c r="E58" s="40"/>
      <c r="I58" s="66"/>
      <c r="J58" s="35"/>
      <c r="K58" s="35"/>
    </row>
    <row r="59" spans="1:12" s="30" customFormat="1" x14ac:dyDescent="0.2">
      <c r="A59" s="30" t="s">
        <v>37</v>
      </c>
      <c r="B59" s="87"/>
      <c r="C59" s="87"/>
      <c r="E59" s="40"/>
      <c r="I59" s="66"/>
      <c r="J59" s="35"/>
      <c r="K59" s="35"/>
    </row>
    <row r="60" spans="1:12" s="30" customFormat="1" x14ac:dyDescent="0.2">
      <c r="A60" s="30" t="s">
        <v>38</v>
      </c>
      <c r="B60" s="87"/>
      <c r="C60" s="87"/>
      <c r="E60" s="40"/>
      <c r="I60" s="66"/>
      <c r="J60" s="35"/>
      <c r="K60" s="35"/>
    </row>
    <row r="61" spans="1:12" s="30" customFormat="1" x14ac:dyDescent="0.2">
      <c r="A61" s="30" t="s">
        <v>39</v>
      </c>
      <c r="B61" s="87"/>
      <c r="C61" s="87"/>
      <c r="E61" s="40"/>
      <c r="I61" s="66"/>
      <c r="J61" s="35"/>
      <c r="K61" s="35"/>
    </row>
    <row r="62" spans="1:12" s="30" customFormat="1" x14ac:dyDescent="0.2">
      <c r="A62" s="30" t="s">
        <v>40</v>
      </c>
      <c r="B62" s="87"/>
      <c r="C62" s="87"/>
      <c r="E62" s="40"/>
      <c r="I62" s="66"/>
      <c r="J62" s="35"/>
      <c r="K62" s="35"/>
    </row>
    <row r="63" spans="1:12" s="30" customFormat="1" x14ac:dyDescent="0.2">
      <c r="A63" s="30" t="s">
        <v>41</v>
      </c>
      <c r="B63" s="87"/>
      <c r="C63" s="87"/>
      <c r="E63" s="40"/>
      <c r="I63" s="66"/>
      <c r="J63" s="35"/>
      <c r="K63" s="35"/>
    </row>
    <row r="64" spans="1:12" s="30" customFormat="1" x14ac:dyDescent="0.2">
      <c r="B64" s="87"/>
      <c r="C64" s="87"/>
      <c r="E64" s="40"/>
      <c r="I64" s="66"/>
      <c r="J64" s="35"/>
      <c r="K64" s="35"/>
    </row>
    <row r="65" spans="1:11" s="30" customFormat="1" x14ac:dyDescent="0.2">
      <c r="A65" s="36" t="s">
        <v>53</v>
      </c>
      <c r="B65" s="87"/>
      <c r="C65" s="87"/>
      <c r="E65" s="40"/>
      <c r="I65" s="66"/>
      <c r="J65" s="35"/>
      <c r="K65" s="35"/>
    </row>
    <row r="66" spans="1:11" s="30" customFormat="1" x14ac:dyDescent="0.2">
      <c r="A66" s="36" t="s">
        <v>30</v>
      </c>
      <c r="B66" s="87"/>
      <c r="C66" s="87"/>
      <c r="E66" s="40"/>
      <c r="I66" s="66"/>
      <c r="J66" s="35"/>
      <c r="K66" s="35"/>
    </row>
    <row r="67" spans="1:11" s="30" customFormat="1" x14ac:dyDescent="0.2">
      <c r="A67" s="36" t="s">
        <v>43</v>
      </c>
      <c r="B67" s="87"/>
      <c r="C67" s="87"/>
      <c r="E67" s="40"/>
      <c r="I67" s="66"/>
      <c r="J67" s="35"/>
      <c r="K67" s="35"/>
    </row>
    <row r="68" spans="1:11" s="30" customFormat="1" x14ac:dyDescent="0.2">
      <c r="A68" s="37" t="s">
        <v>54</v>
      </c>
      <c r="B68" s="87"/>
      <c r="C68" s="87"/>
      <c r="E68" s="40"/>
      <c r="I68" s="66"/>
      <c r="J68" s="35"/>
      <c r="K68" s="35"/>
    </row>
    <row r="69" spans="1:11" s="30" customFormat="1" x14ac:dyDescent="0.2">
      <c r="A69" s="37" t="s">
        <v>51</v>
      </c>
      <c r="B69" s="87"/>
      <c r="C69" s="87"/>
      <c r="E69" s="40"/>
      <c r="I69" s="66"/>
      <c r="J69" s="35"/>
      <c r="K69" s="35"/>
    </row>
    <row r="70" spans="1:11" s="30" customFormat="1" x14ac:dyDescent="0.2">
      <c r="A70" s="37" t="s">
        <v>47</v>
      </c>
      <c r="B70" s="87"/>
      <c r="C70" s="87"/>
      <c r="E70" s="40"/>
      <c r="I70" s="66"/>
      <c r="J70" s="35"/>
      <c r="K70" s="35"/>
    </row>
    <row r="71" spans="1:11" s="30" customFormat="1" x14ac:dyDescent="0.2">
      <c r="A71" s="54" t="s">
        <v>52</v>
      </c>
      <c r="B71" s="87"/>
      <c r="C71" s="87"/>
      <c r="E71" s="40"/>
      <c r="I71" s="66"/>
      <c r="J71" s="35"/>
      <c r="K71" s="35"/>
    </row>
    <row r="72" spans="1:11" s="30" customFormat="1" x14ac:dyDescent="0.2">
      <c r="A72" s="38" t="s">
        <v>44</v>
      </c>
      <c r="B72" s="87"/>
      <c r="C72" s="38"/>
      <c r="E72" s="40"/>
      <c r="I72" s="66"/>
      <c r="J72" s="35"/>
      <c r="K72" s="35"/>
    </row>
    <row r="73" spans="1:11" s="30" customFormat="1" x14ac:dyDescent="0.2">
      <c r="A73" s="39" t="s">
        <v>48</v>
      </c>
      <c r="B73" s="87"/>
      <c r="C73" s="38"/>
      <c r="E73" s="40"/>
      <c r="I73" s="66"/>
      <c r="J73" s="35"/>
      <c r="K73" s="35"/>
    </row>
    <row r="74" spans="1:11" s="30" customFormat="1" x14ac:dyDescent="0.2">
      <c r="A74" s="30" t="s">
        <v>45</v>
      </c>
      <c r="B74" s="87"/>
      <c r="C74" s="87"/>
      <c r="E74" s="40"/>
      <c r="I74" s="66"/>
      <c r="J74" s="35"/>
      <c r="K74" s="35"/>
    </row>
  </sheetData>
  <sortState ref="A23:I73">
    <sortCondition ref="A23:A73"/>
  </sortState>
  <mergeCells count="35"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:L5"/>
    <mergeCell ref="A29:F29"/>
    <mergeCell ref="A44:B44"/>
    <mergeCell ref="A28:D28"/>
    <mergeCell ref="G28:L28"/>
    <mergeCell ref="A38:D38"/>
    <mergeCell ref="E38:G38"/>
    <mergeCell ref="H38:L38"/>
    <mergeCell ref="E44:G44"/>
    <mergeCell ref="H44:L44"/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15:G15"/>
  </mergeCells>
  <conditionalFormatting sqref="B56:B74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2021-07-05T10:04:17Z</dcterms:modified>
</cp:coreProperties>
</file>