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9E749B10-7B45-432B-9CD1-69270DA65390}" xr6:coauthVersionLast="47" xr6:coauthVersionMax="47" xr10:uidLastSave="{00000000-0000-0000-0000-000000000000}"/>
  <bookViews>
    <workbookView xWindow="11784" yWindow="552" windowWidth="10656" windowHeight="11940" tabRatio="789" firstSheet="1" activeTab="1" xr2:uid="{00000000-000D-0000-FFFF-FFFF00000000}"/>
  </bookViews>
  <sheets>
    <sheet name="Список участников" sheetId="91" r:id="rId1"/>
    <sheet name="Итоговый протокол" sheetId="122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'Итоговый протокол'!$21:$22</definedName>
    <definedName name="_xlnm.Print_Titles" localSheetId="0">'Список участников'!$21:$21</definedName>
    <definedName name="_xlnm.Print_Area" localSheetId="1">'Итоговый протокол'!$A$1:$T$124</definedName>
    <definedName name="_xlnm.Print_Area" localSheetId="0">'Список участников'!$A$1:$G$303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22" l="1"/>
  <c r="R24" i="122" s="1"/>
  <c r="P25" i="122"/>
  <c r="R25" i="122" s="1"/>
  <c r="P26" i="122"/>
  <c r="R26" i="122" s="1"/>
  <c r="P27" i="122"/>
  <c r="R27" i="122" s="1"/>
  <c r="P28" i="122"/>
  <c r="R28" i="122" s="1"/>
  <c r="P29" i="122"/>
  <c r="R29" i="122" s="1"/>
  <c r="P30" i="122"/>
  <c r="R30" i="122" s="1"/>
  <c r="P31" i="122"/>
  <c r="R31" i="122" s="1"/>
  <c r="P32" i="122"/>
  <c r="R32" i="122" s="1"/>
  <c r="P33" i="122"/>
  <c r="R33" i="122" s="1"/>
  <c r="P34" i="122"/>
  <c r="R34" i="122" s="1"/>
  <c r="P35" i="122"/>
  <c r="R35" i="122" s="1"/>
  <c r="P36" i="122"/>
  <c r="R36" i="122" s="1"/>
  <c r="P37" i="122"/>
  <c r="R37" i="122" s="1"/>
  <c r="P38" i="122"/>
  <c r="R38" i="122" s="1"/>
  <c r="P39" i="122"/>
  <c r="R39" i="122" s="1"/>
  <c r="P40" i="122"/>
  <c r="R40" i="122" s="1"/>
  <c r="P41" i="122"/>
  <c r="R41" i="122" s="1"/>
  <c r="P42" i="122"/>
  <c r="R42" i="122" s="1"/>
  <c r="P43" i="122"/>
  <c r="R43" i="122" s="1"/>
  <c r="P44" i="122"/>
  <c r="R44" i="122" s="1"/>
  <c r="P45" i="122"/>
  <c r="R45" i="122" s="1"/>
  <c r="P46" i="122"/>
  <c r="R46" i="122" s="1"/>
  <c r="P47" i="122"/>
  <c r="R47" i="122" s="1"/>
  <c r="P48" i="122"/>
  <c r="R48" i="122" s="1"/>
  <c r="P49" i="122"/>
  <c r="R49" i="122" s="1"/>
  <c r="P50" i="122"/>
  <c r="R50" i="122" s="1"/>
  <c r="P51" i="122"/>
  <c r="R51" i="122" s="1"/>
  <c r="P52" i="122"/>
  <c r="R52" i="122" s="1"/>
  <c r="P53" i="122"/>
  <c r="R53" i="122" s="1"/>
  <c r="P54" i="122"/>
  <c r="R54" i="122" s="1"/>
  <c r="P55" i="122"/>
  <c r="R55" i="122" s="1"/>
  <c r="P56" i="122"/>
  <c r="R56" i="122" s="1"/>
  <c r="P57" i="122"/>
  <c r="R57" i="122" s="1"/>
  <c r="P58" i="122"/>
  <c r="R58" i="122" s="1"/>
  <c r="P59" i="122"/>
  <c r="R59" i="122" s="1"/>
  <c r="P60" i="122"/>
  <c r="R60" i="122" s="1"/>
  <c r="P61" i="122"/>
  <c r="R61" i="122" s="1"/>
  <c r="P62" i="122"/>
  <c r="R62" i="122" s="1"/>
  <c r="P63" i="122"/>
  <c r="R63" i="122" s="1"/>
  <c r="P64" i="122"/>
  <c r="R64" i="122" s="1"/>
  <c r="P65" i="122"/>
  <c r="R65" i="122" s="1"/>
  <c r="P66" i="122"/>
  <c r="R66" i="122" s="1"/>
  <c r="P67" i="122"/>
  <c r="R67" i="122" s="1"/>
  <c r="P68" i="122"/>
  <c r="R68" i="122" s="1"/>
  <c r="P69" i="122"/>
  <c r="R69" i="122" s="1"/>
  <c r="P70" i="122"/>
  <c r="R70" i="122" s="1"/>
  <c r="P71" i="122"/>
  <c r="R71" i="122" s="1"/>
  <c r="P72" i="122"/>
  <c r="R72" i="122" s="1"/>
  <c r="P73" i="122"/>
  <c r="R73" i="122" s="1"/>
  <c r="P74" i="122"/>
  <c r="R74" i="122" s="1"/>
  <c r="P75" i="122"/>
  <c r="R75" i="122" s="1"/>
  <c r="P76" i="122"/>
  <c r="R76" i="122" s="1"/>
  <c r="P77" i="122"/>
  <c r="R77" i="122" s="1"/>
  <c r="P78" i="122"/>
  <c r="R78" i="122" s="1"/>
  <c r="P79" i="122"/>
  <c r="R79" i="122" s="1"/>
  <c r="P80" i="122"/>
  <c r="R80" i="122" s="1"/>
  <c r="P81" i="122"/>
  <c r="P82" i="122"/>
  <c r="R82" i="122" s="1"/>
  <c r="P83" i="122"/>
  <c r="R83" i="122" s="1"/>
  <c r="P84" i="122"/>
  <c r="R84" i="122" s="1"/>
  <c r="P85" i="122"/>
  <c r="R85" i="122" s="1"/>
  <c r="P86" i="122"/>
  <c r="R86" i="122" s="1"/>
  <c r="P87" i="122"/>
  <c r="R87" i="122" s="1"/>
  <c r="P88" i="122"/>
  <c r="R88" i="122" s="1"/>
  <c r="P89" i="122"/>
  <c r="R89" i="122" s="1"/>
  <c r="P90" i="122"/>
  <c r="R90" i="122" s="1"/>
  <c r="P91" i="122"/>
  <c r="R91" i="122" s="1"/>
  <c r="P92" i="122"/>
  <c r="R92" i="122" s="1"/>
  <c r="P93" i="122"/>
  <c r="R93" i="122" s="1"/>
  <c r="P94" i="122"/>
  <c r="R94" i="122" s="1"/>
  <c r="P95" i="122"/>
  <c r="R95" i="122" s="1"/>
  <c r="P96" i="122"/>
  <c r="R96" i="122" s="1"/>
  <c r="P97" i="122"/>
  <c r="R97" i="122" s="1"/>
  <c r="P98" i="122"/>
  <c r="R98" i="122" s="1"/>
  <c r="P99" i="122"/>
  <c r="R99" i="122" s="1"/>
  <c r="P100" i="122"/>
  <c r="R100" i="122" s="1"/>
  <c r="P101" i="122"/>
  <c r="R101" i="122" s="1"/>
  <c r="P102" i="122"/>
  <c r="R102" i="122" s="1"/>
  <c r="P23" i="122"/>
  <c r="T113" i="122"/>
  <c r="J116" i="122"/>
  <c r="J115" i="122"/>
  <c r="J114" i="122"/>
  <c r="J113" i="122"/>
  <c r="J112" i="122"/>
  <c r="T110" i="122"/>
  <c r="Q82" i="122" l="1"/>
  <c r="Q85" i="122"/>
  <c r="Q84" i="122"/>
  <c r="Q101" i="122"/>
  <c r="Q97" i="122"/>
  <c r="Q89" i="122"/>
  <c r="Q100" i="122"/>
  <c r="Q96" i="122"/>
  <c r="Q92" i="122"/>
  <c r="Q88" i="122"/>
  <c r="Q99" i="122"/>
  <c r="Q95" i="122"/>
  <c r="Q91" i="122"/>
  <c r="Q87" i="122"/>
  <c r="Q83" i="122"/>
  <c r="Q93" i="122"/>
  <c r="Q102" i="122"/>
  <c r="Q98" i="122"/>
  <c r="Q94" i="122"/>
  <c r="Q90" i="122"/>
  <c r="Q86" i="122"/>
  <c r="Q65" i="122"/>
  <c r="R23" i="122"/>
  <c r="Q81" i="122"/>
  <c r="R81" i="122"/>
  <c r="Q56" i="122"/>
  <c r="Q45" i="122"/>
  <c r="Q63" i="122"/>
  <c r="Q47" i="122"/>
  <c r="Q39" i="122"/>
  <c r="Q31" i="122"/>
  <c r="Q35" i="122"/>
  <c r="Q55" i="122"/>
  <c r="Q41" i="122"/>
  <c r="Q30" i="122"/>
  <c r="Q43" i="122"/>
  <c r="Q27" i="122"/>
  <c r="Q52" i="122"/>
  <c r="Q34" i="122"/>
  <c r="Q60" i="122"/>
  <c r="Q44" i="122"/>
  <c r="Q36" i="122"/>
  <c r="Q26" i="122"/>
  <c r="Q51" i="122"/>
  <c r="Q29" i="122"/>
  <c r="Q59" i="122"/>
  <c r="Q50" i="122"/>
  <c r="Q32" i="122"/>
  <c r="Q58" i="122"/>
  <c r="Q38" i="122"/>
  <c r="Q25" i="122"/>
  <c r="Q64" i="122"/>
  <c r="Q24" i="122"/>
  <c r="Q53" i="122"/>
  <c r="Q49" i="122"/>
  <c r="Q48" i="122"/>
  <c r="Q28" i="122"/>
  <c r="Q40" i="122"/>
  <c r="Q61" i="122"/>
  <c r="Q57" i="122"/>
  <c r="Q42" i="122"/>
  <c r="Q37" i="122"/>
  <c r="Q33" i="122"/>
  <c r="Q46" i="122"/>
  <c r="Q54" i="122"/>
  <c r="Q62" i="122"/>
  <c r="J111" i="122"/>
  <c r="J110" i="122" s="1"/>
  <c r="T115" i="122"/>
  <c r="T114" i="122"/>
  <c r="T112" i="122"/>
  <c r="T111" i="122"/>
  <c r="T109" i="122"/>
  <c r="Q78" i="122" l="1"/>
  <c r="Q70" i="122"/>
  <c r="Q77" i="122"/>
  <c r="Q69" i="122"/>
  <c r="Q76" i="122"/>
  <c r="Q68" i="122"/>
  <c r="Q75" i="122"/>
  <c r="Q67" i="122"/>
  <c r="Q74" i="122"/>
  <c r="Q66" i="122"/>
  <c r="Q73" i="122"/>
  <c r="Q72" i="122"/>
  <c r="Q80" i="122"/>
  <c r="Q79" i="122"/>
  <c r="Q71" i="122"/>
  <c r="F124" i="122"/>
  <c r="J124" i="122"/>
  <c r="Q124" i="122"/>
</calcChain>
</file>

<file path=xl/sharedStrings.xml><?xml version="1.0" encoding="utf-8"?>
<sst xmlns="http://schemas.openxmlformats.org/spreadsheetml/2006/main" count="723" uniqueCount="410">
  <si>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</si>
  <si>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</si>
  <si>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</si>
  <si>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</si>
  <si>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</si>
  <si>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</si>
  <si>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</si>
  <si>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</si>
  <si>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</si>
  <si>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</si>
  <si>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</si>
  <si>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</si>
  <si>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</si>
  <si>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</si>
  <si>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</si>
  <si>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</si>
  <si>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</si>
  <si>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</si>
  <si>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</si>
  <si>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</si>
  <si>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</si>
  <si>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</si>
  <si>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</si>
  <si>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</si>
  <si>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</si>
  <si>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</si>
  <si>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</si>
  <si>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</si>
  <si>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</si>
  <si>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</si>
  <si>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</si>
  <si>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</si>
  <si>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</si>
  <si>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</si>
  <si>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</si>
  <si>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</si>
  <si>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</si>
  <si>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</si>
  <si>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</si>
  <si>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Принадлежность к организации</t>
  </si>
  <si>
    <t>СПИСОК УЧАСТНИКОВ</t>
  </si>
  <si>
    <t>UCI TEAM</t>
  </si>
  <si>
    <t>Лимит времени</t>
  </si>
  <si>
    <t>КОЛИЧЕСТВО ЭТАПОВ:</t>
  </si>
  <si>
    <t>ИТОГОВЫЙ ПРОТОКОЛ</t>
  </si>
  <si>
    <t>МАКСИМАЛЬНЫЙ ПЕРЕПАД (HD):</t>
  </si>
  <si>
    <t>ДИСТАНЦИЯ: ЭТАПОВ</t>
  </si>
  <si>
    <t>ВЫПОЛНЕНИЕ НТУ ЕВСК</t>
  </si>
  <si>
    <t>1 этап</t>
  </si>
  <si>
    <t>2 этап</t>
  </si>
  <si>
    <t>3 этап</t>
  </si>
  <si>
    <t>4 этап</t>
  </si>
  <si>
    <t>ЮНИОРЫ 17-18 ЛЕТ</t>
  </si>
  <si>
    <t>ВСЕРОССИЙСКИЕ СОРЕВНОВАНИЯ</t>
  </si>
  <si>
    <t>№ ВРВС: 0080671811Я</t>
  </si>
  <si>
    <t>Попова Е.В. (ВК, г.Воронеж)</t>
  </si>
  <si>
    <t>ДАТА ПРОВЕДЕНИЯ: 12 - 18 апреля 2022 г.</t>
  </si>
  <si>
    <t>МЕСТО ПРОВЕДЕНИЯ: г. Сочи</t>
  </si>
  <si>
    <t>№ ЕКП 2022: 5075</t>
  </si>
  <si>
    <t>Департамент физической культуры и спорта при администрации г.Сочи</t>
  </si>
  <si>
    <t>Федерация велосипедного спорта Кубани</t>
  </si>
  <si>
    <t>Кавун С.М. (1 кат, г.Сочи)</t>
  </si>
  <si>
    <t xml:space="preserve">Тренер-представитель: </t>
  </si>
  <si>
    <t>Тренер-представитель: Мамонтов А.В.</t>
  </si>
  <si>
    <t>Тренер-представитель: Мамонтов А.А., Султанов З.М.</t>
  </si>
  <si>
    <t>Тренер-представитель: Иванов В.В.</t>
  </si>
  <si>
    <t>Тренер-представитель: Боженко Ф.Н.</t>
  </si>
  <si>
    <t>Тренер-представитель: Силин В.М.</t>
  </si>
  <si>
    <t>Тренер-представитель: Ежов В.Н.</t>
  </si>
  <si>
    <t>Тренер-представитель: Закиров Р.Р.</t>
  </si>
  <si>
    <t>Тренер-представитель: Логунов А.Н.</t>
  </si>
  <si>
    <t>Тренер-представитель: Толкачев А.В.</t>
  </si>
  <si>
    <t>Тренер-представитель: Васильев М.И.</t>
  </si>
  <si>
    <t>Тренер-представитель: Грицких И.Г.</t>
  </si>
  <si>
    <t>Тренер-представитель: Сыресин А.В.</t>
  </si>
  <si>
    <t>Тренер-представитель: Съедин П.С.</t>
  </si>
  <si>
    <t>Тренер-представитель: Филиппов А.В.</t>
  </si>
  <si>
    <t>Тренер-представитель: Тулайкин М.Р.</t>
  </si>
  <si>
    <t>Тренер-представитель: Афанасенко А.Г.</t>
  </si>
  <si>
    <t>Тренер-представитель: Константинов А.А.</t>
  </si>
  <si>
    <t>Тренер-представитель: Кондрашков С.А.</t>
  </si>
  <si>
    <t>Тренер-представитель: Юрченко Ю.И.</t>
  </si>
  <si>
    <t>Тренер-представитель: Загородний В.А.</t>
  </si>
  <si>
    <t>Псковская область</t>
  </si>
  <si>
    <t>СШ "Олимп"</t>
  </si>
  <si>
    <t>Новосибирская область</t>
  </si>
  <si>
    <t>Омская область</t>
  </si>
  <si>
    <t>Тульская область</t>
  </si>
  <si>
    <t>Самарская область</t>
  </si>
  <si>
    <t>СШОР №7</t>
  </si>
  <si>
    <t>Ростовская область</t>
  </si>
  <si>
    <t>РОУОР</t>
  </si>
  <si>
    <t>СШОР №19</t>
  </si>
  <si>
    <t>Тюменская область</t>
  </si>
  <si>
    <t>Краснодарский край</t>
  </si>
  <si>
    <t>Свердловская область</t>
  </si>
  <si>
    <t>СШОР по в/с "Велогор"</t>
  </si>
  <si>
    <t>Удмуртская Республика</t>
  </si>
  <si>
    <t>СШОР "Импульс" им.И.Н.Валиахметова</t>
  </si>
  <si>
    <t>Москва</t>
  </si>
  <si>
    <t>УОР №2 - Динамо</t>
  </si>
  <si>
    <t>МГФСО</t>
  </si>
  <si>
    <t>Ленинградская область</t>
  </si>
  <si>
    <t>Московская область</t>
  </si>
  <si>
    <t>СШОР по в/с</t>
  </si>
  <si>
    <t>Республика Адыгея</t>
  </si>
  <si>
    <t>Хабаровский край</t>
  </si>
  <si>
    <t>Республика Бурятия</t>
  </si>
  <si>
    <t>РСШОР</t>
  </si>
  <si>
    <t>Республика Башкортостан</t>
  </si>
  <si>
    <t>СШОР по в/с РБ</t>
  </si>
  <si>
    <t>Санкт-Петербург</t>
  </si>
  <si>
    <t>Республика Крым</t>
  </si>
  <si>
    <t xml:space="preserve">СШОР по в/с "Крым" </t>
  </si>
  <si>
    <t>Республика Беларусь</t>
  </si>
  <si>
    <t>ГОЛОВАХА Мирослав</t>
  </si>
  <si>
    <t>14.10.2004</t>
  </si>
  <si>
    <t>СШ "Авангард" г.Бердск</t>
  </si>
  <si>
    <t>ШЕЛЯГ Валерий</t>
  </si>
  <si>
    <t>13.05.2005</t>
  </si>
  <si>
    <t>СГУОР - СШОР "Академия велоспорта" - УОР г.Омск</t>
  </si>
  <si>
    <t>ТЕТЕНКОВ Глеб</t>
  </si>
  <si>
    <t>26.01.2004</t>
  </si>
  <si>
    <t>"Академия в/с", Новосибирская область</t>
  </si>
  <si>
    <t>КОЗУБЕНКО Алексей</t>
  </si>
  <si>
    <t>12.01.2005</t>
  </si>
  <si>
    <t>СШОР №8 им.Соколова</t>
  </si>
  <si>
    <t>КУЗЬМЕНКО Николай</t>
  </si>
  <si>
    <t>23.11.2005</t>
  </si>
  <si>
    <t>"Академия в/с"</t>
  </si>
  <si>
    <t>ПУРЫГИН Максим</t>
  </si>
  <si>
    <t>17.06.2005</t>
  </si>
  <si>
    <t>ПАВЛОВ Ярослав</t>
  </si>
  <si>
    <t>29.10.2005</t>
  </si>
  <si>
    <t>КОНЮШЕНКО Дмитрий</t>
  </si>
  <si>
    <t>22.09.2005</t>
  </si>
  <si>
    <t>МИХИН Кирилл</t>
  </si>
  <si>
    <t>13.03.2005</t>
  </si>
  <si>
    <t>ШМАТОВ Никита</t>
  </si>
  <si>
    <t>30.04.2005</t>
  </si>
  <si>
    <t>ЗАКИРОВ Тимур</t>
  </si>
  <si>
    <t>29.04.2004</t>
  </si>
  <si>
    <t>ЗОТОВ Арсентий</t>
  </si>
  <si>
    <t>12.07.2005</t>
  </si>
  <si>
    <t>ФИЛИМОШИН Роман</t>
  </si>
  <si>
    <t>25.07.2005</t>
  </si>
  <si>
    <t>КИРИЛИН Алексей</t>
  </si>
  <si>
    <t>10.02.2005</t>
  </si>
  <si>
    <t>МИШУСТИН Роман</t>
  </si>
  <si>
    <t>28.07.2004</t>
  </si>
  <si>
    <t>ДОГНЕЕВ Мурат</t>
  </si>
  <si>
    <t>11.05.2004</t>
  </si>
  <si>
    <t>ФЕСЕНКО Даниил</t>
  </si>
  <si>
    <t>14.06.2004</t>
  </si>
  <si>
    <t>ПРОШКИН Артем</t>
  </si>
  <si>
    <t>20.05.2005</t>
  </si>
  <si>
    <t>ШИШКИН Егор</t>
  </si>
  <si>
    <t>01.10.2004</t>
  </si>
  <si>
    <t>БЛОХИН Иван</t>
  </si>
  <si>
    <t>ТО ОСШОР</t>
  </si>
  <si>
    <t>АСАТРЯН Зорик</t>
  </si>
  <si>
    <t>21.06.2005</t>
  </si>
  <si>
    <t>СШОР в/с</t>
  </si>
  <si>
    <t>ЗЕМЕНОВ Илья</t>
  </si>
  <si>
    <t>23.01.2005</t>
  </si>
  <si>
    <t>СШ ст. Брюховецкая, СШОР по в/с</t>
  </si>
  <si>
    <t>ПЕРЕПЕЛИЦА Вадим</t>
  </si>
  <si>
    <t>30.10.2005</t>
  </si>
  <si>
    <t>ДЮСШ ст.Выселки</t>
  </si>
  <si>
    <t>ХОВМЕНЕЦ Михаил</t>
  </si>
  <si>
    <t>07.09.2005</t>
  </si>
  <si>
    <t>ЕМЕЛЬЯНОВ Лев</t>
  </si>
  <si>
    <t>25.06.2004</t>
  </si>
  <si>
    <t>МАТОЧКИН Александр</t>
  </si>
  <si>
    <t>16.05.2005</t>
  </si>
  <si>
    <t>ТРИФОНОВ Кирилл</t>
  </si>
  <si>
    <t>26.11.2005</t>
  </si>
  <si>
    <t>САННИКОВ Илья</t>
  </si>
  <si>
    <t>05.10.2004</t>
  </si>
  <si>
    <t>КРАСНОВ Иван</t>
  </si>
  <si>
    <t>24.04.2005</t>
  </si>
  <si>
    <t>ТЕЛЕГИН Никита</t>
  </si>
  <si>
    <t>18.02.2004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</si>
  <si>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</si>
  <si>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</si>
  <si>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</si>
  <si>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</si>
  <si>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</si>
  <si>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</si>
  <si>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ШАИН Герман</t>
  </si>
  <si>
    <t>31.07.2005</t>
  </si>
  <si>
    <t>НИКИШИН Денис</t>
  </si>
  <si>
    <t>ВОДОПЬЯНОВ Александр</t>
  </si>
  <si>
    <t>15.08.2005</t>
  </si>
  <si>
    <t>СЕРГЕЕВ Георгий</t>
  </si>
  <si>
    <t>31.08.2005</t>
  </si>
  <si>
    <t>ХЛУПОВ Дмитрий</t>
  </si>
  <si>
    <t>20.07.2005</t>
  </si>
  <si>
    <t>МАЛЬЦЕВ Даниил</t>
  </si>
  <si>
    <t>15.12.2005</t>
  </si>
  <si>
    <t xml:space="preserve">РОМАНОВ Андрей </t>
  </si>
  <si>
    <t>18.04.2005</t>
  </si>
  <si>
    <t>ЧЕРНОВ Денис</t>
  </si>
  <si>
    <t>08.04.2005</t>
  </si>
  <si>
    <t>ЦВЕТКОВ Никита</t>
  </si>
  <si>
    <t>14.02.2005</t>
  </si>
  <si>
    <t>КОРМЩИКОВ Иван</t>
  </si>
  <si>
    <t>04.05.2005</t>
  </si>
  <si>
    <t>Кировская область</t>
  </si>
  <si>
    <t xml:space="preserve"> </t>
  </si>
  <si>
    <t>АБИТОВ Ильнур</t>
  </si>
  <si>
    <t>16.11.2004</t>
  </si>
  <si>
    <t>Саратовская область</t>
  </si>
  <si>
    <t>"ДЮСШ г.Пугачёва", СОУОР, "Volga-Union"</t>
  </si>
  <si>
    <t>ШМАКАЕВ Кирилл</t>
  </si>
  <si>
    <t>12.07.2004</t>
  </si>
  <si>
    <t>ШУМИЛИН Егор</t>
  </si>
  <si>
    <t>08.07.2005</t>
  </si>
  <si>
    <t>СОУОР, "Volga-Union"</t>
  </si>
  <si>
    <t>ЕРМАКОВ Роман</t>
  </si>
  <si>
    <t>06.10.2004</t>
  </si>
  <si>
    <t>СШОР "Фаворит", "Volga-Union"</t>
  </si>
  <si>
    <t>БАБЮК Александр</t>
  </si>
  <si>
    <t>22.05.2004</t>
  </si>
  <si>
    <t>Челябинская область</t>
  </si>
  <si>
    <t>СШОР №2 г.Копейск</t>
  </si>
  <si>
    <t>АЛБУТКИН Илья</t>
  </si>
  <si>
    <t>05.10.2005</t>
  </si>
  <si>
    <t>Иркутская область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</si>
  <si>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</si>
  <si>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</si>
  <si>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</si>
  <si>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</si>
  <si>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ШТИН Валерий</t>
  </si>
  <si>
    <t>24.07.2004</t>
  </si>
  <si>
    <t>ЖИДКОВ Степан</t>
  </si>
  <si>
    <t>03.02.2005</t>
  </si>
  <si>
    <t>ПЛАКУШКИН Иван</t>
  </si>
  <si>
    <t>07.06.2004</t>
  </si>
  <si>
    <t>ШИНКАРЕЦКИЙ Виталий</t>
  </si>
  <si>
    <t>01.04.2005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</si>
  <si>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</si>
  <si>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</si>
  <si>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</si>
  <si>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</si>
  <si>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</si>
  <si>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</si>
  <si>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МАЛИНОВСКИЙ Никита</t>
  </si>
  <si>
    <t>06.06.2004</t>
  </si>
  <si>
    <t>ЕПИФАНОВ Вячеслав</t>
  </si>
  <si>
    <t>05.02.2005</t>
  </si>
  <si>
    <t>СМИРНОВ Владислав</t>
  </si>
  <si>
    <t>20.02.2004</t>
  </si>
  <si>
    <t>СИДОВ Роман</t>
  </si>
  <si>
    <t>11.03.2004</t>
  </si>
  <si>
    <t>ЕРЕМИН Григорий</t>
  </si>
  <si>
    <t>16.04.2005</t>
  </si>
  <si>
    <t>СШОР "Максимум"</t>
  </si>
  <si>
    <t>АНДРЕЕВ Никита</t>
  </si>
  <si>
    <t>23.10.2004</t>
  </si>
  <si>
    <t>АФАНАСЕНКО Никита</t>
  </si>
  <si>
    <t>03.11.2005</t>
  </si>
  <si>
    <t>ЯВЕНКОВ Александр</t>
  </si>
  <si>
    <t>15.04.2004</t>
  </si>
  <si>
    <t>ГУСЕВ Глеб</t>
  </si>
  <si>
    <t>25.01.2005</t>
  </si>
  <si>
    <t>СИМОНОВ Ярослав</t>
  </si>
  <si>
    <t>18.05.2005</t>
  </si>
  <si>
    <t>МУХИН Михаил</t>
  </si>
  <si>
    <t>04.06.2005</t>
  </si>
  <si>
    <t>СМЕТАНИН Владимир</t>
  </si>
  <si>
    <t>14.02.2004</t>
  </si>
  <si>
    <t>ЛОЖКИН Дмитрий</t>
  </si>
  <si>
    <t>10.11.2005</t>
  </si>
  <si>
    <t>ГАРЕЕВ Данияр</t>
  </si>
  <si>
    <t>БЕЛИКОВ Никита</t>
  </si>
  <si>
    <t>ШИ "ОР" - Орл.обл. УОР "СШ Олимп"</t>
  </si>
  <si>
    <t>БОНДАРЕНКО Мирон</t>
  </si>
  <si>
    <t>10.04.2005</t>
  </si>
  <si>
    <t>ШИ "ОР" - Краснодарский край</t>
  </si>
  <si>
    <t>ГРЕБЕНЮКОВ Никита</t>
  </si>
  <si>
    <t>23.05.2005</t>
  </si>
  <si>
    <t>УЖЕВКО Роман</t>
  </si>
  <si>
    <t>10.03.2005</t>
  </si>
  <si>
    <t>ЛУНИН Михаил</t>
  </si>
  <si>
    <t>27.09.2005</t>
  </si>
  <si>
    <t>ШИ "ОР" - СШОР №9 "Велотол"</t>
  </si>
  <si>
    <t>БЕЛЯНИН Андрей</t>
  </si>
  <si>
    <t>17.10.2004</t>
  </si>
  <si>
    <t>ШИ "ОР" - СШОР "Волга"</t>
  </si>
  <si>
    <t>СВИРИДОВ Егор</t>
  </si>
  <si>
    <t>31.08.2004</t>
  </si>
  <si>
    <t>ТРИМБАШЕВСКИЙ Егор</t>
  </si>
  <si>
    <t>02.12.2005</t>
  </si>
  <si>
    <t>ШПАКОВСКИЙ Вячеслав</t>
  </si>
  <si>
    <t>03.10.2004</t>
  </si>
  <si>
    <t>Кондратьева Л.В. (ВК, г.Воронеж)</t>
  </si>
  <si>
    <t>НФ</t>
  </si>
  <si>
    <t>Юноши 15-16 лет</t>
  </si>
  <si>
    <t>СУДЬЯ НА ФИНИШЕ</t>
  </si>
  <si>
    <t>2 СР</t>
  </si>
  <si>
    <t>3 СР</t>
  </si>
  <si>
    <t xml:space="preserve">Ветер: </t>
  </si>
  <si>
    <t>РЕЗУЛЬТАТ И МЕСТО НА ЭТАПАХ</t>
  </si>
  <si>
    <t>Министерство спорта Самарской области</t>
  </si>
  <si>
    <t>Федерация велосипедного спорта Самарской области</t>
  </si>
  <si>
    <t>ПЕРВЕНСТВО РОССИИ</t>
  </si>
  <si>
    <t>МЕСТО ПРОВЕДЕНИЯ: г. Тольятти</t>
  </si>
  <si>
    <t>ДАТА ПРОВЕДЕНИЯ: 21-24 августа 2023 года</t>
  </si>
  <si>
    <t>Трушин Б.К. (ВК, г. Саратов)</t>
  </si>
  <si>
    <t>Шешунова Е.А. (1 кат, г. Тольятти)</t>
  </si>
  <si>
    <t>Овчинников Р.В. (1 кат., г. Тольятти)</t>
  </si>
  <si>
    <t>НАЗВАНИЕ ТРАССЫ / РЕГ. НОМЕР: Комсомольское шоссе</t>
  </si>
  <si>
    <t>№ ЕКП 2023: 31267</t>
  </si>
  <si>
    <t>Ахтамов Кирилл</t>
  </si>
  <si>
    <t>Кезерев Николай</t>
  </si>
  <si>
    <t>Хайруллин Алмаз</t>
  </si>
  <si>
    <t>Республика Татарстан</t>
  </si>
  <si>
    <t>Сорочайкин Назар</t>
  </si>
  <si>
    <t>Малышев Виталий</t>
  </si>
  <si>
    <t>Старостин Никита</t>
  </si>
  <si>
    <t>Бондарчук Данил</t>
  </si>
  <si>
    <t>Донецкая Народная Республика</t>
  </si>
  <si>
    <t>Саргсян Адам</t>
  </si>
  <si>
    <t>Рябов Алекснадр</t>
  </si>
  <si>
    <t>Ульяновская область</t>
  </si>
  <si>
    <t>Васильев Олег</t>
  </si>
  <si>
    <t>Гусаков Максим</t>
  </si>
  <si>
    <t>Макаров Семен</t>
  </si>
  <si>
    <t>Сазонов Ярослав</t>
  </si>
  <si>
    <t>Тверская область</t>
  </si>
  <si>
    <t>Леусенко Виталий</t>
  </si>
  <si>
    <t>Ошкуков Артем</t>
  </si>
  <si>
    <t>Калининградская область</t>
  </si>
  <si>
    <t>Ульбаев Денис</t>
  </si>
  <si>
    <t>Андрианов Максим</t>
  </si>
  <si>
    <t>Нижегородская область</t>
  </si>
  <si>
    <t>Живечков Илья</t>
  </si>
  <si>
    <t>Акимов Лев</t>
  </si>
  <si>
    <t>Удмуртская республика</t>
  </si>
  <si>
    <t>Базуев Данил</t>
  </si>
  <si>
    <t>Иванов Алексей</t>
  </si>
  <si>
    <t>Цапенко Родион</t>
  </si>
  <si>
    <t>Епишов Илья</t>
  </si>
  <si>
    <t>Тугбаев Максим</t>
  </si>
  <si>
    <t>Крисанов Кирилл</t>
  </si>
  <si>
    <t>Петров Даниил</t>
  </si>
  <si>
    <t>Токаренко Павел</t>
  </si>
  <si>
    <t>Клыпин Никита</t>
  </si>
  <si>
    <t>Закускин Андрей</t>
  </si>
  <si>
    <t>Угроватов Тимур</t>
  </si>
  <si>
    <t>Михайлов Даниил</t>
  </si>
  <si>
    <t>Дранишников Арсений</t>
  </si>
  <si>
    <t>Зоммер Максим</t>
  </si>
  <si>
    <t>Соколов Виктор</t>
  </si>
  <si>
    <t>Митьков Дмитрий</t>
  </si>
  <si>
    <t>Ольгин Матвей</t>
  </si>
  <si>
    <t>Манаенков Илья</t>
  </si>
  <si>
    <t>Дорогинин Игнат</t>
  </si>
  <si>
    <t>Орлов Степан</t>
  </si>
  <si>
    <t>Цветцих Кирилл</t>
  </si>
  <si>
    <t>Батдрдинов Амир</t>
  </si>
  <si>
    <t>Бертунов Максим</t>
  </si>
  <si>
    <t>Силаев Илья</t>
  </si>
  <si>
    <t>Берсенев Иван</t>
  </si>
  <si>
    <t>Абрамов Сергей</t>
  </si>
  <si>
    <t>Скалкин Кирилл</t>
  </si>
  <si>
    <t>Кибальников Игорь</t>
  </si>
  <si>
    <t>Кудринских Дмитрий</t>
  </si>
  <si>
    <t>Асанов Мустафа</t>
  </si>
  <si>
    <t>Чистяков Матвей</t>
  </si>
  <si>
    <t>Зыков Николай</t>
  </si>
  <si>
    <t>Осипов Данил</t>
  </si>
  <si>
    <t>Степанов Тарас</t>
  </si>
  <si>
    <t>Юрлов Глеб</t>
  </si>
  <si>
    <t>Тимошенко Игорь</t>
  </si>
  <si>
    <t>Кузнецов Дмитрий</t>
  </si>
  <si>
    <t>Кудряшов Александр</t>
  </si>
  <si>
    <t>Бабин Дмитрий</t>
  </si>
  <si>
    <t>Загудаев Матвей</t>
  </si>
  <si>
    <t>Усманов Артём</t>
  </si>
  <si>
    <t>Белов Матвей</t>
  </si>
  <si>
    <t>Колмыков Вадим</t>
  </si>
  <si>
    <t>Гаврилюк Даниил</t>
  </si>
  <si>
    <t>Решетников Андрей</t>
  </si>
  <si>
    <t>Полозков Никита</t>
  </si>
  <si>
    <t>Сутемьев Захар</t>
  </si>
  <si>
    <t>Кайгородцев Марк</t>
  </si>
  <si>
    <t>Поляков Олег</t>
  </si>
  <si>
    <t>Ефимов Владимир</t>
  </si>
  <si>
    <t>Жизневский Владислав</t>
  </si>
  <si>
    <t>Султангареев Данис</t>
  </si>
  <si>
    <t>Доркин Егор</t>
  </si>
  <si>
    <t>Гичкин Артём</t>
  </si>
  <si>
    <t>Пушкарев Ярослав</t>
  </si>
  <si>
    <t>Рогов Иван</t>
  </si>
  <si>
    <t>Потапов Тимофей</t>
  </si>
  <si>
    <t>Сафиуллин Динар</t>
  </si>
  <si>
    <t>Данилов Григорий</t>
  </si>
  <si>
    <t>Дрондин Тимофей</t>
  </si>
  <si>
    <t>Колесников Иван</t>
  </si>
  <si>
    <t>Воронежская область</t>
  </si>
  <si>
    <t>НС</t>
  </si>
  <si>
    <t>Демешкин Александр</t>
  </si>
  <si>
    <t>Каплун Роман</t>
  </si>
  <si>
    <t>Температура:</t>
  </si>
  <si>
    <t>Влажность:</t>
  </si>
  <si>
    <t>Осадки:</t>
  </si>
  <si>
    <t>Уразов Артём</t>
  </si>
  <si>
    <t>Донченко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</si>
</sst>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76">
    <xf numFmtId="0" fontId="0" fillId="0" borderId="0" xfId="0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7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2" borderId="33" xfId="3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46" fontId="6" fillId="0" borderId="30" xfId="2" applyNumberFormat="1" applyFont="1" applyBorder="1" applyAlignment="1">
      <alignment vertical="center"/>
    </xf>
    <xf numFmtId="21" fontId="5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49" fontId="13" fillId="0" borderId="2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49" fontId="13" fillId="0" borderId="2" xfId="2" applyNumberFormat="1" applyFont="1" applyBorder="1" applyAlignment="1">
      <alignment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49" fontId="13" fillId="0" borderId="0" xfId="2" applyNumberFormat="1" applyFont="1" applyAlignment="1">
      <alignment vertical="center"/>
    </xf>
    <xf numFmtId="0" fontId="5" fillId="0" borderId="34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6" fillId="2" borderId="24" xfId="3" applyNumberFormat="1" applyFont="1" applyFill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vertical="center" wrapText="1"/>
    </xf>
    <xf numFmtId="14" fontId="16" fillId="0" borderId="27" xfId="0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 wrapText="1"/>
    </xf>
    <xf numFmtId="0" fontId="15" fillId="0" borderId="49" xfId="3" applyFont="1" applyBorder="1" applyAlignment="1">
      <alignment horizontal="center" vertical="center" wrapText="1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1" xfId="8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47" fontId="5" fillId="0" borderId="1" xfId="2" applyNumberFormat="1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19" fillId="0" borderId="53" xfId="8" applyFont="1" applyBorder="1" applyAlignment="1">
      <alignment horizontal="center" vertical="center" wrapText="1"/>
    </xf>
    <xf numFmtId="165" fontId="5" fillId="0" borderId="53" xfId="2" applyNumberFormat="1" applyFont="1" applyBorder="1" applyAlignment="1">
      <alignment horizontal="center" vertical="center"/>
    </xf>
    <xf numFmtId="47" fontId="5" fillId="0" borderId="53" xfId="2" applyNumberFormat="1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/>
    </xf>
    <xf numFmtId="0" fontId="13" fillId="5" borderId="47" xfId="0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9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3" fillId="0" borderId="47" xfId="2" applyFont="1" applyBorder="1" applyAlignment="1">
      <alignment horizontal="left" vertical="center"/>
    </xf>
    <xf numFmtId="0" fontId="5" fillId="0" borderId="47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3" fillId="0" borderId="47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5" fillId="0" borderId="55" xfId="2" applyFont="1" applyBorder="1" applyAlignment="1">
      <alignment vertical="center"/>
    </xf>
    <xf numFmtId="0" fontId="16" fillId="0" borderId="2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3" fillId="0" borderId="0" xfId="2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5" fillId="0" borderId="53" xfId="2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>
      <alignment horizontal="center" vertical="center" wrapText="1"/>
    </xf>
    <xf numFmtId="166" fontId="5" fillId="0" borderId="53" xfId="0" applyNumberFormat="1" applyFont="1" applyBorder="1" applyAlignment="1">
      <alignment horizontal="center" vertical="center"/>
    </xf>
    <xf numFmtId="1" fontId="5" fillId="0" borderId="53" xfId="2" applyNumberFormat="1" applyFont="1" applyBorder="1" applyAlignment="1">
      <alignment horizontal="center" vertical="center"/>
    </xf>
    <xf numFmtId="21" fontId="5" fillId="0" borderId="53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2" borderId="3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56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57" xfId="3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46" fontId="6" fillId="2" borderId="38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8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5</xdr:col>
      <xdr:colOff>1917700</xdr:colOff>
      <xdr:row>297</xdr:row>
      <xdr:rowOff>82550</xdr:rowOff>
    </xdr:from>
    <xdr:to>
      <xdr:col>5</xdr:col>
      <xdr:colOff>2816860</xdr:colOff>
      <xdr:row>301</xdr:row>
      <xdr:rowOff>72390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0483750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336550</xdr:colOff>
      <xdr:row>0</xdr:row>
      <xdr:rowOff>0</xdr:rowOff>
    </xdr:from>
    <xdr:to>
      <xdr:col>6</xdr:col>
      <xdr:colOff>1022350</xdr:colOff>
      <xdr:row>3</xdr:row>
      <xdr:rowOff>252412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450" y="0"/>
          <a:ext cx="685800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97971</xdr:colOff>
      <xdr:row>0</xdr:row>
      <xdr:rowOff>108857</xdr:rowOff>
    </xdr:from>
    <xdr:to>
      <xdr:col>2</xdr:col>
      <xdr:colOff>185057</xdr:colOff>
      <xdr:row>3</xdr:row>
      <xdr:rowOff>60824</xdr:rowOff>
    </xdr:to>
    <xdr:pic>
      <xdr:nvPicPr>
        <xdr:cNvPr id="5" name="image20.png">
          <a:extLst>
            <a:ext uri="{FF2B5EF4-FFF2-40B4-BE49-F238E27FC236}">
              <a16:creationId xmlns:a16="http://schemas.microsoft.com/office/drawing/2014/main" id="{9F35954A-DDFF-424A-9BCB-A45DC73A3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" y="108857"/>
          <a:ext cx="1045029" cy="801053"/>
        </a:xfrm>
        <a:prstGeom prst="rect">
          <a:avLst/>
        </a:prstGeom>
      </xdr:spPr>
    </xdr:pic>
    <xdr:clientData/>
  </xdr:twoCellAnchor>
  <xdr:twoCellAnchor editAs="oneCell">
    <xdr:from>
      <xdr:col>2</xdr:col>
      <xdr:colOff>424544</xdr:colOff>
      <xdr:row>0</xdr:row>
      <xdr:rowOff>130628</xdr:rowOff>
    </xdr:from>
    <xdr:to>
      <xdr:col>3</xdr:col>
      <xdr:colOff>457200</xdr:colOff>
      <xdr:row>3</xdr:row>
      <xdr:rowOff>1504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872797F6-3200-4E83-842C-B5504D223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487" y="130628"/>
          <a:ext cx="881742" cy="719962"/>
        </a:xfrm>
        <a:prstGeom prst="rect">
          <a:avLst/>
        </a:prstGeom>
      </xdr:spPr>
    </xdr:pic>
    <xdr:clientData/>
  </xdr:twoCellAnchor>
  <xdr:twoCellAnchor editAs="oneCell">
    <xdr:from>
      <xdr:col>18</xdr:col>
      <xdr:colOff>359229</xdr:colOff>
      <xdr:row>0</xdr:row>
      <xdr:rowOff>174171</xdr:rowOff>
    </xdr:from>
    <xdr:to>
      <xdr:col>19</xdr:col>
      <xdr:colOff>250372</xdr:colOff>
      <xdr:row>2</xdr:row>
      <xdr:rowOff>226405</xdr:rowOff>
    </xdr:to>
    <xdr:pic>
      <xdr:nvPicPr>
        <xdr:cNvPr id="7" name="image19.png">
          <a:extLst>
            <a:ext uri="{FF2B5EF4-FFF2-40B4-BE49-F238E27FC236}">
              <a16:creationId xmlns:a16="http://schemas.microsoft.com/office/drawing/2014/main" id="{6F25551C-DDEC-4152-BC18-438DF7ABA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1943" y="174171"/>
          <a:ext cx="805543" cy="618291"/>
        </a:xfrm>
        <a:prstGeom prst="rect">
          <a:avLst/>
        </a:prstGeom>
      </xdr:spPr>
    </xdr:pic>
    <xdr:clientData/>
  </xdr:twoCellAnchor>
  <xdr:twoCellAnchor editAs="oneCell">
    <xdr:from>
      <xdr:col>19</xdr:col>
      <xdr:colOff>569977</xdr:colOff>
      <xdr:row>0</xdr:row>
      <xdr:rowOff>108858</xdr:rowOff>
    </xdr:from>
    <xdr:to>
      <xdr:col>19</xdr:col>
      <xdr:colOff>1496048</xdr:colOff>
      <xdr:row>3</xdr:row>
      <xdr:rowOff>21771</xdr:rowOff>
    </xdr:to>
    <xdr:pic>
      <xdr:nvPicPr>
        <xdr:cNvPr id="8" name="image10.png">
          <a:extLst>
            <a:ext uri="{FF2B5EF4-FFF2-40B4-BE49-F238E27FC236}">
              <a16:creationId xmlns:a16="http://schemas.microsoft.com/office/drawing/2014/main" id="{2D940E63-47A3-4DB1-8790-C6FF10FD3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7091" y="108858"/>
          <a:ext cx="926071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C000"/>
    <pageSetUpPr fitToPage="1"/>
  </sheetPr>
  <dimension ref="A1:G304"/>
  <sheetViews>
    <sheetView view="pageBreakPreview" zoomScale="120" zoomScaleNormal="120" zoomScaleSheetLayoutView="120" workbookViewId="0">
      <selection activeCell="F24" sqref="F24"/>
    </sheetView>
  </sheetViews>
  <sheetFormatPr defaultColWidth="9.109375" defaultRowHeight="13.8" x14ac:dyDescent="0.25"/>
  <cols>
    <col min="1" max="1" width="7" style="11" customWidth="1"/>
    <col min="2" max="2" width="33.6640625" style="11" customWidth="1"/>
    <col min="3" max="3" width="11.6640625" style="22" customWidth="1"/>
    <col min="4" max="4" width="12.6640625" style="122" customWidth="1"/>
    <col min="5" max="5" width="7.6640625" style="11" customWidth="1"/>
    <col min="6" max="6" width="54.44140625" style="11" customWidth="1"/>
    <col min="7" max="7" width="15" style="11" customWidth="1"/>
    <col min="8" max="16384" width="9.109375" style="11"/>
  </cols>
  <sheetData>
    <row r="1" spans="1:7" ht="15.75" customHeight="1" x14ac:dyDescent="0.25">
      <c r="A1" s="212" t="s">
        <v>0</v>
      </c>
      <c r="B1" s="212"/>
      <c r="C1" s="212"/>
      <c r="D1" s="212"/>
      <c r="E1" s="212"/>
      <c r="F1" s="212"/>
      <c r="G1" s="212"/>
    </row>
    <row r="2" spans="1:7" ht="15.75" customHeight="1" x14ac:dyDescent="0.25">
      <c r="A2" s="213" t="s">
        <v>59</v>
      </c>
      <c r="B2" s="213"/>
      <c r="C2" s="213"/>
      <c r="D2" s="213"/>
      <c r="E2" s="213"/>
      <c r="F2" s="213"/>
      <c r="G2" s="213"/>
    </row>
    <row r="3" spans="1:7" ht="15.75" customHeight="1" x14ac:dyDescent="0.25">
      <c r="A3" s="212" t="s">
        <v>11</v>
      </c>
      <c r="B3" s="212"/>
      <c r="C3" s="212"/>
      <c r="D3" s="212"/>
      <c r="E3" s="212"/>
      <c r="F3" s="212"/>
      <c r="G3" s="212"/>
    </row>
    <row r="4" spans="1:7" ht="21" x14ac:dyDescent="0.25">
      <c r="A4" s="212" t="s">
        <v>60</v>
      </c>
      <c r="B4" s="212"/>
      <c r="C4" s="212"/>
      <c r="D4" s="212"/>
      <c r="E4" s="212"/>
      <c r="F4" s="212"/>
      <c r="G4" s="212"/>
    </row>
    <row r="5" spans="1:7" ht="21" customHeight="1" x14ac:dyDescent="0.25">
      <c r="A5" s="214"/>
      <c r="B5" s="214"/>
      <c r="C5" s="214"/>
      <c r="D5" s="214"/>
      <c r="E5" s="214"/>
      <c r="F5" s="214"/>
      <c r="G5" s="214"/>
    </row>
    <row r="6" spans="1:7" s="12" customFormat="1" ht="28.8" x14ac:dyDescent="0.25">
      <c r="A6" s="203" t="s">
        <v>53</v>
      </c>
      <c r="B6" s="203"/>
      <c r="C6" s="203"/>
      <c r="D6" s="203"/>
      <c r="E6" s="203"/>
      <c r="F6" s="203"/>
      <c r="G6" s="203"/>
    </row>
    <row r="7" spans="1:7" s="12" customFormat="1" ht="18" customHeight="1" x14ac:dyDescent="0.25">
      <c r="A7" s="204" t="s">
        <v>17</v>
      </c>
      <c r="B7" s="204"/>
      <c r="C7" s="204"/>
      <c r="D7" s="204"/>
      <c r="E7" s="204"/>
      <c r="F7" s="204"/>
      <c r="G7" s="204"/>
    </row>
    <row r="8" spans="1:7" s="12" customFormat="1" ht="4.5" customHeight="1" thickBot="1" x14ac:dyDescent="0.3">
      <c r="A8" s="211"/>
      <c r="B8" s="211"/>
      <c r="C8" s="211"/>
      <c r="D8" s="211"/>
      <c r="E8" s="211"/>
      <c r="F8" s="211"/>
      <c r="G8" s="2"/>
    </row>
    <row r="9" spans="1:7" ht="19.5" customHeight="1" thickTop="1" x14ac:dyDescent="0.25">
      <c r="A9" s="205" t="s">
        <v>40</v>
      </c>
      <c r="B9" s="206"/>
      <c r="C9" s="206"/>
      <c r="D9" s="206"/>
      <c r="E9" s="206"/>
      <c r="F9" s="206"/>
      <c r="G9" s="207"/>
    </row>
    <row r="10" spans="1:7" ht="18" customHeight="1" x14ac:dyDescent="0.25">
      <c r="A10" s="208" t="s">
        <v>25</v>
      </c>
      <c r="B10" s="209"/>
      <c r="C10" s="209"/>
      <c r="D10" s="209"/>
      <c r="E10" s="209"/>
      <c r="F10" s="209"/>
      <c r="G10" s="210"/>
    </row>
    <row r="11" spans="1:7" ht="19.5" customHeight="1" x14ac:dyDescent="0.25">
      <c r="A11" s="208" t="s">
        <v>52</v>
      </c>
      <c r="B11" s="209"/>
      <c r="C11" s="209"/>
      <c r="D11" s="209"/>
      <c r="E11" s="209"/>
      <c r="F11" s="209"/>
      <c r="G11" s="210"/>
    </row>
    <row r="12" spans="1:7" ht="5.25" customHeight="1" x14ac:dyDescent="0.25">
      <c r="A12" s="221"/>
      <c r="B12" s="222"/>
      <c r="C12" s="222"/>
      <c r="D12" s="222"/>
      <c r="E12" s="222"/>
      <c r="F12" s="222"/>
      <c r="G12" s="223"/>
    </row>
    <row r="13" spans="1:7" ht="14.4" x14ac:dyDescent="0.3">
      <c r="A13" s="10" t="s">
        <v>57</v>
      </c>
      <c r="B13" s="13"/>
      <c r="C13" s="23"/>
      <c r="D13" s="20"/>
      <c r="E13" s="3"/>
      <c r="F13" s="9"/>
      <c r="G13" s="14" t="s">
        <v>54</v>
      </c>
    </row>
    <row r="14" spans="1:7" ht="14.4" x14ac:dyDescent="0.25">
      <c r="A14" s="33" t="s">
        <v>56</v>
      </c>
      <c r="B14" s="34"/>
      <c r="C14" s="36"/>
      <c r="D14" s="116"/>
      <c r="E14" s="34"/>
      <c r="F14" s="30"/>
      <c r="G14" s="35" t="s">
        <v>58</v>
      </c>
    </row>
    <row r="15" spans="1:7" ht="14.4" x14ac:dyDescent="0.25">
      <c r="A15" s="42" t="s">
        <v>10</v>
      </c>
      <c r="B15" s="43"/>
      <c r="C15" s="44"/>
      <c r="D15" s="117"/>
      <c r="E15" s="43"/>
      <c r="F15" s="45"/>
      <c r="G15" s="46"/>
    </row>
    <row r="16" spans="1:7" ht="14.4" x14ac:dyDescent="0.25">
      <c r="A16" s="37" t="s">
        <v>18</v>
      </c>
      <c r="B16" s="4"/>
      <c r="C16" s="38"/>
      <c r="D16" s="114"/>
      <c r="E16" s="5"/>
      <c r="F16" s="39"/>
      <c r="G16" s="40"/>
    </row>
    <row r="17" spans="1:7" ht="14.4" x14ac:dyDescent="0.25">
      <c r="A17" s="37" t="s">
        <v>19</v>
      </c>
      <c r="B17" s="4"/>
      <c r="C17" s="38"/>
      <c r="D17" s="114"/>
      <c r="E17" s="5" t="s">
        <v>55</v>
      </c>
      <c r="F17" s="39"/>
      <c r="G17" s="40"/>
    </row>
    <row r="18" spans="1:7" ht="14.4" x14ac:dyDescent="0.25">
      <c r="A18" s="37" t="s">
        <v>20</v>
      </c>
      <c r="B18" s="4"/>
      <c r="C18" s="38"/>
      <c r="D18" s="114"/>
      <c r="E18" s="5" t="s">
        <v>296</v>
      </c>
      <c r="F18" s="39"/>
      <c r="G18" s="47"/>
    </row>
    <row r="19" spans="1:7" ht="15" thickBot="1" x14ac:dyDescent="0.3">
      <c r="A19" s="15" t="s">
        <v>16</v>
      </c>
      <c r="B19" s="16"/>
      <c r="C19" s="24"/>
      <c r="D19" s="118"/>
      <c r="E19" s="5" t="s">
        <v>61</v>
      </c>
      <c r="F19" s="32" t="s">
        <v>43</v>
      </c>
      <c r="G19" s="41">
        <v>5</v>
      </c>
    </row>
    <row r="20" spans="1:7" ht="9.75" customHeight="1" thickTop="1" thickBot="1" x14ac:dyDescent="0.3">
      <c r="A20" s="7"/>
      <c r="B20" s="6"/>
      <c r="C20" s="25"/>
      <c r="D20" s="119"/>
      <c r="E20" s="6"/>
      <c r="F20" s="6"/>
      <c r="G20" s="8"/>
    </row>
    <row r="21" spans="1:7" s="18" customFormat="1" ht="33.6" customHeight="1" thickTop="1" thickBot="1" x14ac:dyDescent="0.3">
      <c r="A21" s="125" t="s">
        <v>13</v>
      </c>
      <c r="B21" s="17" t="s">
        <v>2</v>
      </c>
      <c r="C21" s="26" t="s">
        <v>36</v>
      </c>
      <c r="D21" s="120" t="s">
        <v>9</v>
      </c>
      <c r="E21" s="124" t="s">
        <v>41</v>
      </c>
      <c r="F21" s="124" t="s">
        <v>39</v>
      </c>
      <c r="G21" s="31"/>
    </row>
    <row r="22" spans="1:7" s="123" customFormat="1" ht="21.6" customHeight="1" thickTop="1" x14ac:dyDescent="0.25">
      <c r="A22" s="146"/>
      <c r="B22" s="19"/>
      <c r="C22" s="27"/>
      <c r="D22" s="121"/>
      <c r="E22" s="19"/>
      <c r="F22" s="19"/>
      <c r="G22" s="147"/>
    </row>
    <row r="23" spans="1:7" ht="21.6" customHeight="1" x14ac:dyDescent="0.25">
      <c r="A23" s="152"/>
      <c r="B23" s="143" t="s">
        <v>85</v>
      </c>
      <c r="C23" s="29"/>
      <c r="D23" s="115"/>
      <c r="E23" s="132"/>
      <c r="F23" s="130"/>
      <c r="G23" s="148"/>
    </row>
    <row r="24" spans="1:7" ht="21.6" customHeight="1" x14ac:dyDescent="0.25">
      <c r="A24" s="152">
        <v>121</v>
      </c>
      <c r="B24" s="130" t="s">
        <v>115</v>
      </c>
      <c r="C24" s="29" t="s">
        <v>116</v>
      </c>
      <c r="D24" s="115" t="s">
        <v>32</v>
      </c>
      <c r="E24" s="132"/>
      <c r="F24" s="130" t="s">
        <v>117</v>
      </c>
      <c r="G24" s="148"/>
    </row>
    <row r="25" spans="1:7" ht="21.6" customHeight="1" x14ac:dyDescent="0.25">
      <c r="A25" s="152"/>
      <c r="B25" s="123" t="s">
        <v>63</v>
      </c>
      <c r="C25" s="29"/>
      <c r="D25" s="115"/>
      <c r="E25" s="132"/>
      <c r="F25" s="130"/>
      <c r="G25" s="148"/>
    </row>
    <row r="26" spans="1:7" ht="21.6" customHeight="1" x14ac:dyDescent="0.25">
      <c r="A26" s="152"/>
      <c r="B26" s="130"/>
      <c r="C26" s="29"/>
      <c r="D26" s="115"/>
      <c r="E26" s="132"/>
      <c r="F26" s="130"/>
      <c r="G26" s="148"/>
    </row>
    <row r="27" spans="1:7" ht="21.6" customHeight="1" x14ac:dyDescent="0.25">
      <c r="A27" s="152"/>
      <c r="B27" s="143" t="s">
        <v>86</v>
      </c>
      <c r="C27" s="29"/>
      <c r="D27" s="115"/>
      <c r="E27" s="132"/>
      <c r="F27" s="130"/>
      <c r="G27" s="148"/>
    </row>
    <row r="28" spans="1:7" ht="21.6" customHeight="1" x14ac:dyDescent="0.25">
      <c r="A28" s="152">
        <v>122</v>
      </c>
      <c r="B28" s="130" t="s">
        <v>118</v>
      </c>
      <c r="C28" s="29" t="s">
        <v>119</v>
      </c>
      <c r="D28" s="115" t="s">
        <v>32</v>
      </c>
      <c r="E28" s="132"/>
      <c r="F28" s="130" t="s">
        <v>120</v>
      </c>
      <c r="G28" s="148"/>
    </row>
    <row r="29" spans="1:7" ht="21.6" customHeight="1" x14ac:dyDescent="0.25">
      <c r="A29" s="152">
        <v>123</v>
      </c>
      <c r="B29" s="130" t="s">
        <v>121</v>
      </c>
      <c r="C29" s="29" t="s">
        <v>122</v>
      </c>
      <c r="D29" s="115" t="s">
        <v>32</v>
      </c>
      <c r="E29" s="132"/>
      <c r="F29" s="130" t="s">
        <v>123</v>
      </c>
      <c r="G29" s="148"/>
    </row>
    <row r="30" spans="1:7" ht="21.6" customHeight="1" x14ac:dyDescent="0.25">
      <c r="A30" s="152">
        <v>124</v>
      </c>
      <c r="B30" s="130" t="s">
        <v>124</v>
      </c>
      <c r="C30" s="29" t="s">
        <v>125</v>
      </c>
      <c r="D30" s="115" t="s">
        <v>32</v>
      </c>
      <c r="E30" s="132"/>
      <c r="F30" s="130" t="s">
        <v>126</v>
      </c>
      <c r="G30" s="148"/>
    </row>
    <row r="31" spans="1:7" ht="21.6" customHeight="1" x14ac:dyDescent="0.25">
      <c r="A31" s="152">
        <v>125</v>
      </c>
      <c r="B31" s="130" t="s">
        <v>127</v>
      </c>
      <c r="C31" s="29" t="s">
        <v>128</v>
      </c>
      <c r="D31" s="115" t="s">
        <v>32</v>
      </c>
      <c r="E31" s="132"/>
      <c r="F31" s="130" t="s">
        <v>129</v>
      </c>
      <c r="G31" s="148"/>
    </row>
    <row r="32" spans="1:7" ht="21.6" customHeight="1" x14ac:dyDescent="0.25">
      <c r="A32" s="152">
        <v>126</v>
      </c>
      <c r="B32" s="130" t="s">
        <v>130</v>
      </c>
      <c r="C32" s="29" t="s">
        <v>131</v>
      </c>
      <c r="D32" s="115" t="s">
        <v>32</v>
      </c>
      <c r="E32" s="132"/>
      <c r="F32" s="130" t="s">
        <v>126</v>
      </c>
      <c r="G32" s="148"/>
    </row>
    <row r="33" spans="1:7" ht="21.6" customHeight="1" x14ac:dyDescent="0.25">
      <c r="A33" s="152">
        <v>127</v>
      </c>
      <c r="B33" s="130" t="s">
        <v>132</v>
      </c>
      <c r="C33" s="29" t="s">
        <v>133</v>
      </c>
      <c r="D33" s="115" t="s">
        <v>32</v>
      </c>
      <c r="E33" s="132"/>
      <c r="F33" s="130" t="s">
        <v>129</v>
      </c>
      <c r="G33" s="148"/>
    </row>
    <row r="34" spans="1:7" ht="21.6" customHeight="1" x14ac:dyDescent="0.25">
      <c r="A34" s="152"/>
      <c r="B34" s="123" t="s">
        <v>64</v>
      </c>
      <c r="C34" s="29"/>
      <c r="D34" s="115"/>
      <c r="E34" s="132"/>
      <c r="F34" s="130"/>
      <c r="G34" s="148"/>
    </row>
    <row r="35" spans="1:7" ht="21.6" customHeight="1" x14ac:dyDescent="0.25">
      <c r="A35" s="152"/>
      <c r="B35" s="130"/>
      <c r="C35" s="29"/>
      <c r="D35" s="115"/>
      <c r="E35" s="132"/>
      <c r="F35" s="130"/>
      <c r="G35" s="148"/>
    </row>
    <row r="36" spans="1:7" ht="21.6" customHeight="1" x14ac:dyDescent="0.25">
      <c r="A36" s="152"/>
      <c r="B36" s="143" t="s">
        <v>88</v>
      </c>
      <c r="C36" s="29"/>
      <c r="D36" s="115"/>
      <c r="E36" s="132"/>
      <c r="F36" s="130"/>
      <c r="G36" s="148"/>
    </row>
    <row r="37" spans="1:7" ht="21.6" customHeight="1" x14ac:dyDescent="0.25">
      <c r="A37" s="152">
        <v>128</v>
      </c>
      <c r="B37" s="130" t="s">
        <v>134</v>
      </c>
      <c r="C37" s="29" t="s">
        <v>135</v>
      </c>
      <c r="D37" s="115" t="s">
        <v>32</v>
      </c>
      <c r="E37" s="132"/>
      <c r="F37" s="130" t="s">
        <v>89</v>
      </c>
      <c r="G37" s="148"/>
    </row>
    <row r="38" spans="1:7" ht="21.6" customHeight="1" x14ac:dyDescent="0.25">
      <c r="A38" s="152">
        <v>129</v>
      </c>
      <c r="B38" s="130" t="s">
        <v>136</v>
      </c>
      <c r="C38" s="29" t="s">
        <v>137</v>
      </c>
      <c r="D38" s="115" t="s">
        <v>32</v>
      </c>
      <c r="E38" s="132"/>
      <c r="F38" s="130" t="s">
        <v>89</v>
      </c>
      <c r="G38" s="148"/>
    </row>
    <row r="39" spans="1:7" ht="21.6" customHeight="1" x14ac:dyDescent="0.25">
      <c r="A39" s="152">
        <v>130</v>
      </c>
      <c r="B39" s="130" t="s">
        <v>138</v>
      </c>
      <c r="C39" s="29" t="s">
        <v>139</v>
      </c>
      <c r="D39" s="115" t="s">
        <v>35</v>
      </c>
      <c r="E39" s="132"/>
      <c r="F39" s="130" t="s">
        <v>89</v>
      </c>
      <c r="G39" s="148"/>
    </row>
    <row r="40" spans="1:7" ht="21.6" customHeight="1" x14ac:dyDescent="0.25">
      <c r="A40" s="152">
        <v>131</v>
      </c>
      <c r="B40" s="130" t="s">
        <v>140</v>
      </c>
      <c r="C40" s="29" t="s">
        <v>141</v>
      </c>
      <c r="D40" s="115" t="s">
        <v>32</v>
      </c>
      <c r="E40" s="132"/>
      <c r="F40" s="130" t="s">
        <v>89</v>
      </c>
      <c r="G40" s="148"/>
    </row>
    <row r="41" spans="1:7" ht="21.6" customHeight="1" x14ac:dyDescent="0.25">
      <c r="A41" s="152">
        <v>132</v>
      </c>
      <c r="B41" s="130" t="s">
        <v>142</v>
      </c>
      <c r="C41" s="29" t="s">
        <v>143</v>
      </c>
      <c r="D41" s="115" t="s">
        <v>32</v>
      </c>
      <c r="E41" s="132"/>
      <c r="F41" s="130" t="s">
        <v>89</v>
      </c>
      <c r="G41" s="148"/>
    </row>
    <row r="42" spans="1:7" ht="21.6" customHeight="1" x14ac:dyDescent="0.25">
      <c r="A42" s="152">
        <v>133</v>
      </c>
      <c r="B42" s="130" t="s">
        <v>144</v>
      </c>
      <c r="C42" s="29" t="s">
        <v>145</v>
      </c>
      <c r="D42" s="115" t="s">
        <v>32</v>
      </c>
      <c r="E42" s="132"/>
      <c r="F42" s="130" t="s">
        <v>89</v>
      </c>
      <c r="G42" s="148"/>
    </row>
    <row r="43" spans="1:7" ht="21.6" customHeight="1" x14ac:dyDescent="0.25">
      <c r="A43" s="152">
        <v>134</v>
      </c>
      <c r="B43" s="130" t="s">
        <v>146</v>
      </c>
      <c r="C43" s="29" t="s">
        <v>147</v>
      </c>
      <c r="D43" s="115" t="s">
        <v>32</v>
      </c>
      <c r="E43" s="132"/>
      <c r="F43" s="130" t="s">
        <v>89</v>
      </c>
      <c r="G43" s="148"/>
    </row>
    <row r="44" spans="1:7" ht="21.6" customHeight="1" x14ac:dyDescent="0.25">
      <c r="A44" s="152"/>
      <c r="B44" s="123" t="s">
        <v>65</v>
      </c>
      <c r="C44" s="29"/>
      <c r="D44" s="115"/>
      <c r="E44" s="132"/>
      <c r="F44" s="130"/>
      <c r="G44" s="148"/>
    </row>
    <row r="45" spans="1:7" ht="21.6" customHeight="1" x14ac:dyDescent="0.25">
      <c r="A45" s="152"/>
      <c r="B45" s="130"/>
      <c r="C45" s="29"/>
      <c r="D45" s="115"/>
      <c r="E45" s="132"/>
      <c r="F45" s="130"/>
      <c r="G45" s="148"/>
    </row>
    <row r="46" spans="1:7" ht="21.6" customHeight="1" x14ac:dyDescent="0.25">
      <c r="A46" s="152"/>
      <c r="B46" s="143" t="s">
        <v>90</v>
      </c>
      <c r="C46" s="29"/>
      <c r="D46" s="115"/>
      <c r="E46" s="132"/>
      <c r="F46" s="130"/>
      <c r="G46" s="148"/>
    </row>
    <row r="47" spans="1:7" ht="21.6" customHeight="1" x14ac:dyDescent="0.25">
      <c r="A47" s="152">
        <v>135</v>
      </c>
      <c r="B47" s="130" t="s">
        <v>148</v>
      </c>
      <c r="C47" s="29" t="s">
        <v>149</v>
      </c>
      <c r="D47" s="115" t="s">
        <v>32</v>
      </c>
      <c r="E47" s="132"/>
      <c r="F47" s="130" t="s">
        <v>92</v>
      </c>
      <c r="G47" s="148"/>
    </row>
    <row r="48" spans="1:7" ht="21.6" customHeight="1" x14ac:dyDescent="0.25">
      <c r="A48" s="152">
        <v>136</v>
      </c>
      <c r="B48" s="130" t="s">
        <v>150</v>
      </c>
      <c r="C48" s="29" t="s">
        <v>151</v>
      </c>
      <c r="D48" s="115" t="s">
        <v>32</v>
      </c>
      <c r="E48" s="132"/>
      <c r="F48" s="130" t="s">
        <v>91</v>
      </c>
      <c r="G48" s="148"/>
    </row>
    <row r="49" spans="1:7" ht="21.6" customHeight="1" x14ac:dyDescent="0.25">
      <c r="A49" s="152">
        <v>137</v>
      </c>
      <c r="B49" s="130" t="s">
        <v>152</v>
      </c>
      <c r="C49" s="29" t="s">
        <v>153</v>
      </c>
      <c r="D49" s="115" t="s">
        <v>32</v>
      </c>
      <c r="E49" s="132"/>
      <c r="F49" s="130" t="s">
        <v>91</v>
      </c>
      <c r="G49" s="148"/>
    </row>
    <row r="50" spans="1:7" ht="21.6" customHeight="1" x14ac:dyDescent="0.25">
      <c r="A50" s="152">
        <v>138</v>
      </c>
      <c r="B50" s="130" t="s">
        <v>154</v>
      </c>
      <c r="C50" s="29" t="s">
        <v>155</v>
      </c>
      <c r="D50" s="115" t="s">
        <v>32</v>
      </c>
      <c r="E50" s="132"/>
      <c r="F50" s="130" t="s">
        <v>91</v>
      </c>
      <c r="G50" s="148"/>
    </row>
    <row r="51" spans="1:7" ht="21.6" customHeight="1" x14ac:dyDescent="0.25">
      <c r="A51" s="152">
        <v>139</v>
      </c>
      <c r="B51" s="130" t="s">
        <v>156</v>
      </c>
      <c r="C51" s="29" t="s">
        <v>157</v>
      </c>
      <c r="D51" s="115" t="s">
        <v>32</v>
      </c>
      <c r="E51" s="132"/>
      <c r="F51" s="130" t="s">
        <v>91</v>
      </c>
      <c r="G51" s="148"/>
    </row>
    <row r="52" spans="1:7" ht="21.6" customHeight="1" x14ac:dyDescent="0.25">
      <c r="A52" s="152"/>
      <c r="B52" s="123" t="s">
        <v>66</v>
      </c>
      <c r="C52" s="29"/>
      <c r="D52" s="115"/>
      <c r="E52" s="132"/>
      <c r="F52" s="130"/>
      <c r="G52" s="148"/>
    </row>
    <row r="53" spans="1:7" ht="21.6" customHeight="1" x14ac:dyDescent="0.25">
      <c r="A53" s="152"/>
      <c r="B53" s="130"/>
      <c r="C53" s="29"/>
      <c r="D53" s="115"/>
      <c r="E53" s="132"/>
      <c r="F53" s="130"/>
      <c r="G53" s="148"/>
    </row>
    <row r="54" spans="1:7" ht="21.6" customHeight="1" x14ac:dyDescent="0.25">
      <c r="A54" s="152"/>
      <c r="B54" s="143" t="s">
        <v>93</v>
      </c>
      <c r="C54" s="29"/>
      <c r="D54" s="115"/>
      <c r="E54" s="132"/>
      <c r="F54" s="130"/>
      <c r="G54" s="148"/>
    </row>
    <row r="55" spans="1:7" ht="21.6" customHeight="1" x14ac:dyDescent="0.25">
      <c r="A55" s="152">
        <v>140</v>
      </c>
      <c r="B55" s="130" t="s">
        <v>158</v>
      </c>
      <c r="C55" s="29" t="s">
        <v>141</v>
      </c>
      <c r="D55" s="115" t="s">
        <v>32</v>
      </c>
      <c r="E55" s="132"/>
      <c r="F55" s="130" t="s">
        <v>159</v>
      </c>
      <c r="G55" s="148"/>
    </row>
    <row r="56" spans="1:7" ht="21.6" customHeight="1" x14ac:dyDescent="0.25">
      <c r="A56" s="152"/>
      <c r="B56" s="123" t="s">
        <v>67</v>
      </c>
      <c r="C56" s="29"/>
      <c r="D56" s="115"/>
      <c r="E56" s="132"/>
      <c r="F56" s="130"/>
      <c r="G56" s="148"/>
    </row>
    <row r="57" spans="1:7" ht="21.6" customHeight="1" x14ac:dyDescent="0.25">
      <c r="A57" s="152"/>
      <c r="B57" s="130"/>
      <c r="C57" s="29"/>
      <c r="D57" s="115"/>
      <c r="E57" s="132"/>
      <c r="F57" s="130"/>
      <c r="G57" s="148"/>
    </row>
    <row r="58" spans="1:7" ht="21.6" customHeight="1" x14ac:dyDescent="0.25">
      <c r="A58" s="152"/>
      <c r="B58" s="143" t="s">
        <v>87</v>
      </c>
      <c r="C58" s="29"/>
      <c r="D58" s="115"/>
      <c r="E58" s="132"/>
      <c r="F58" s="130"/>
      <c r="G58" s="148"/>
    </row>
    <row r="59" spans="1:7" ht="21.6" customHeight="1" x14ac:dyDescent="0.25">
      <c r="A59" s="152">
        <v>141</v>
      </c>
      <c r="B59" s="130" t="s">
        <v>160</v>
      </c>
      <c r="C59" s="29" t="s">
        <v>161</v>
      </c>
      <c r="D59" s="115" t="s">
        <v>35</v>
      </c>
      <c r="E59" s="132"/>
      <c r="F59" s="130" t="s">
        <v>162</v>
      </c>
      <c r="G59" s="148"/>
    </row>
    <row r="60" spans="1:7" ht="21.6" customHeight="1" x14ac:dyDescent="0.25">
      <c r="A60" s="152"/>
      <c r="B60" s="123" t="s">
        <v>62</v>
      </c>
      <c r="C60" s="29"/>
      <c r="D60" s="115"/>
      <c r="E60" s="132"/>
      <c r="F60" s="130"/>
      <c r="G60" s="148"/>
    </row>
    <row r="61" spans="1:7" ht="21.6" customHeight="1" x14ac:dyDescent="0.25">
      <c r="A61" s="152"/>
      <c r="B61" s="130"/>
      <c r="C61" s="29"/>
      <c r="D61" s="115"/>
      <c r="E61" s="132"/>
      <c r="F61" s="130"/>
      <c r="G61" s="148"/>
    </row>
    <row r="62" spans="1:7" ht="21.6" customHeight="1" x14ac:dyDescent="0.25">
      <c r="A62" s="152"/>
      <c r="B62" s="143" t="s">
        <v>94</v>
      </c>
      <c r="C62" s="29"/>
      <c r="D62" s="115"/>
      <c r="E62" s="132"/>
      <c r="F62" s="130"/>
      <c r="G62" s="148"/>
    </row>
    <row r="63" spans="1:7" ht="21.6" customHeight="1" x14ac:dyDescent="0.25">
      <c r="A63" s="152">
        <v>142</v>
      </c>
      <c r="B63" s="130" t="s">
        <v>163</v>
      </c>
      <c r="C63" s="29" t="s">
        <v>164</v>
      </c>
      <c r="D63" s="115" t="s">
        <v>32</v>
      </c>
      <c r="E63" s="132"/>
      <c r="F63" s="130" t="s">
        <v>165</v>
      </c>
      <c r="G63" s="148"/>
    </row>
    <row r="64" spans="1:7" ht="21.6" customHeight="1" x14ac:dyDescent="0.25">
      <c r="A64" s="152">
        <v>143</v>
      </c>
      <c r="B64" s="130" t="s">
        <v>166</v>
      </c>
      <c r="C64" s="29" t="s">
        <v>167</v>
      </c>
      <c r="D64" s="115" t="s">
        <v>32</v>
      </c>
      <c r="E64" s="132"/>
      <c r="F64" s="130" t="s">
        <v>168</v>
      </c>
      <c r="G64" s="148"/>
    </row>
    <row r="65" spans="1:7" ht="21.6" customHeight="1" x14ac:dyDescent="0.25">
      <c r="A65" s="152">
        <v>144</v>
      </c>
      <c r="B65" s="130" t="s">
        <v>169</v>
      </c>
      <c r="C65" s="29" t="s">
        <v>170</v>
      </c>
      <c r="D65" s="115" t="s">
        <v>32</v>
      </c>
      <c r="E65" s="132"/>
      <c r="F65" s="130" t="s">
        <v>168</v>
      </c>
      <c r="G65" s="148"/>
    </row>
    <row r="66" spans="1:7" ht="21.6" customHeight="1" x14ac:dyDescent="0.25">
      <c r="A66" s="152"/>
      <c r="B66" s="123" t="s">
        <v>68</v>
      </c>
      <c r="C66" s="29"/>
      <c r="D66" s="115"/>
      <c r="E66" s="132"/>
      <c r="F66" s="130"/>
      <c r="G66" s="148"/>
    </row>
    <row r="67" spans="1:7" ht="21.6" customHeight="1" x14ac:dyDescent="0.25">
      <c r="A67" s="152"/>
      <c r="B67" s="130"/>
      <c r="C67" s="29"/>
      <c r="D67" s="115"/>
      <c r="E67" s="132"/>
      <c r="F67" s="130"/>
      <c r="G67" s="148"/>
    </row>
    <row r="68" spans="1:7" ht="21.6" customHeight="1" x14ac:dyDescent="0.25">
      <c r="A68" s="152"/>
      <c r="B68" s="143" t="s">
        <v>95</v>
      </c>
      <c r="C68" s="29"/>
      <c r="D68" s="115"/>
      <c r="E68" s="132"/>
      <c r="F68" s="130"/>
      <c r="G68" s="148"/>
    </row>
    <row r="69" spans="1:7" ht="21.6" customHeight="1" x14ac:dyDescent="0.25">
      <c r="A69" s="152">
        <v>145</v>
      </c>
      <c r="B69" s="130" t="s">
        <v>171</v>
      </c>
      <c r="C69" s="29" t="s">
        <v>172</v>
      </c>
      <c r="D69" s="115" t="s">
        <v>32</v>
      </c>
      <c r="E69" s="132"/>
      <c r="F69" s="130" t="s">
        <v>96</v>
      </c>
      <c r="G69" s="148"/>
    </row>
    <row r="70" spans="1:7" ht="21.6" customHeight="1" x14ac:dyDescent="0.25">
      <c r="A70" s="152">
        <v>146</v>
      </c>
      <c r="B70" s="130" t="s">
        <v>173</v>
      </c>
      <c r="C70" s="29" t="s">
        <v>174</v>
      </c>
      <c r="D70" s="115" t="s">
        <v>32</v>
      </c>
      <c r="E70" s="132"/>
      <c r="F70" s="130" t="s">
        <v>96</v>
      </c>
      <c r="G70" s="148"/>
    </row>
    <row r="71" spans="1:7" ht="21.6" customHeight="1" x14ac:dyDescent="0.25">
      <c r="A71" s="152">
        <v>147</v>
      </c>
      <c r="B71" s="130" t="s">
        <v>175</v>
      </c>
      <c r="C71" s="29" t="s">
        <v>176</v>
      </c>
      <c r="D71" s="115" t="s">
        <v>32</v>
      </c>
      <c r="E71" s="132"/>
      <c r="F71" s="130" t="s">
        <v>96</v>
      </c>
      <c r="G71" s="148"/>
    </row>
    <row r="72" spans="1:7" ht="21.6" customHeight="1" x14ac:dyDescent="0.25">
      <c r="A72" s="152"/>
      <c r="B72" s="123" t="s">
        <v>69</v>
      </c>
      <c r="C72" s="29"/>
      <c r="D72" s="115"/>
      <c r="E72" s="132"/>
      <c r="F72" s="130"/>
      <c r="G72" s="148"/>
    </row>
    <row r="73" spans="1:7" ht="21.6" customHeight="1" x14ac:dyDescent="0.25">
      <c r="A73" s="152"/>
      <c r="B73" s="130"/>
      <c r="C73" s="29"/>
      <c r="D73" s="115"/>
      <c r="E73" s="132"/>
      <c r="F73" s="130"/>
      <c r="G73" s="148"/>
    </row>
    <row r="74" spans="1:7" ht="21.6" customHeight="1" x14ac:dyDescent="0.25">
      <c r="A74" s="152"/>
      <c r="B74" s="143" t="s">
        <v>97</v>
      </c>
      <c r="C74" s="29"/>
      <c r="D74" s="115"/>
      <c r="E74" s="132"/>
      <c r="F74" s="130"/>
      <c r="G74" s="148"/>
    </row>
    <row r="75" spans="1:7" ht="21.6" customHeight="1" x14ac:dyDescent="0.25">
      <c r="A75" s="152">
        <v>148</v>
      </c>
      <c r="B75" s="130" t="s">
        <v>177</v>
      </c>
      <c r="C75" s="29" t="s">
        <v>178</v>
      </c>
      <c r="D75" s="115" t="s">
        <v>32</v>
      </c>
      <c r="E75" s="132"/>
      <c r="F75" s="130" t="s">
        <v>98</v>
      </c>
      <c r="G75" s="148"/>
    </row>
    <row r="76" spans="1:7" ht="21.6" customHeight="1" x14ac:dyDescent="0.25">
      <c r="A76" s="152">
        <v>149</v>
      </c>
      <c r="B76" s="130" t="s">
        <v>179</v>
      </c>
      <c r="C76" s="29" t="s">
        <v>180</v>
      </c>
      <c r="D76" s="115" t="s">
        <v>32</v>
      </c>
      <c r="E76" s="132"/>
      <c r="F76" s="130" t="s">
        <v>98</v>
      </c>
      <c r="G76" s="148"/>
    </row>
    <row r="77" spans="1:7" ht="21.6" customHeight="1" x14ac:dyDescent="0.25">
      <c r="A77" s="152"/>
      <c r="B77" s="123" t="s">
        <v>70</v>
      </c>
      <c r="C77" s="29"/>
      <c r="D77" s="115"/>
      <c r="E77" s="132"/>
      <c r="F77" s="130"/>
      <c r="G77" s="148"/>
    </row>
    <row r="78" spans="1:7" ht="21.6" customHeight="1" x14ac:dyDescent="0.25">
      <c r="A78" s="152"/>
      <c r="B78" s="130"/>
      <c r="C78" s="29"/>
      <c r="D78" s="115"/>
      <c r="E78" s="132"/>
      <c r="F78" s="130"/>
      <c r="G78" s="148"/>
    </row>
    <row r="79" spans="1:7" ht="21.6" customHeight="1" x14ac:dyDescent="0.25">
      <c r="A79" s="152"/>
      <c r="B79" s="143" t="s">
        <v>99</v>
      </c>
      <c r="C79" s="29"/>
      <c r="D79" s="115"/>
      <c r="E79" s="132"/>
      <c r="F79" s="130"/>
      <c r="G79" s="148"/>
    </row>
    <row r="80" spans="1:7" ht="21.6" customHeight="1" x14ac:dyDescent="0.25">
      <c r="A80" s="152">
        <v>150</v>
      </c>
      <c r="B80" s="130" t="s">
        <v>181</v>
      </c>
      <c r="C80" s="29" t="s">
        <v>182</v>
      </c>
      <c r="D80" s="115" t="s">
        <v>32</v>
      </c>
      <c r="E80" s="132"/>
      <c r="F80" s="130" t="s">
        <v>100</v>
      </c>
      <c r="G80" s="148"/>
    </row>
    <row r="81" spans="1:7" ht="21.6" customHeight="1" x14ac:dyDescent="0.25">
      <c r="A81" s="152">
        <v>151</v>
      </c>
      <c r="B81" s="130" t="s">
        <v>183</v>
      </c>
      <c r="C81" s="29" t="s">
        <v>184</v>
      </c>
      <c r="D81" s="115" t="s">
        <v>32</v>
      </c>
      <c r="E81" s="132"/>
      <c r="F81" s="130" t="s">
        <v>100</v>
      </c>
      <c r="G81" s="148"/>
    </row>
    <row r="82" spans="1:7" ht="21.6" customHeight="1" x14ac:dyDescent="0.25">
      <c r="A82" s="152">
        <v>152</v>
      </c>
      <c r="B82" s="130" t="s">
        <v>185</v>
      </c>
      <c r="C82" s="29" t="s">
        <v>186</v>
      </c>
      <c r="D82" s="115" t="s">
        <v>32</v>
      </c>
      <c r="E82" s="132"/>
      <c r="F82" s="130" t="s">
        <v>100</v>
      </c>
      <c r="G82" s="148"/>
    </row>
    <row r="83" spans="1:7" ht="21.6" customHeight="1" x14ac:dyDescent="0.25">
      <c r="A83" s="152">
        <v>153</v>
      </c>
      <c r="B83" s="130" t="s">
        <v>187</v>
      </c>
      <c r="C83" s="29" t="s">
        <v>188</v>
      </c>
      <c r="D83" s="115" t="s">
        <v>32</v>
      </c>
      <c r="E83" s="132"/>
      <c r="F83" s="130" t="s">
        <v>100</v>
      </c>
      <c r="G83" s="148"/>
    </row>
    <row r="84" spans="1:7" ht="21.6" customHeight="1" x14ac:dyDescent="0.25">
      <c r="A84" s="152">
        <v>154</v>
      </c>
      <c r="B84" s="130" t="s">
        <v>189</v>
      </c>
      <c r="C84" s="29" t="s">
        <v>190</v>
      </c>
      <c r="D84" s="115" t="s">
        <v>32</v>
      </c>
      <c r="E84" s="132"/>
      <c r="F84" s="130" t="s">
        <v>100</v>
      </c>
      <c r="G84" s="148"/>
    </row>
    <row r="85" spans="1:7" ht="21.6" customHeight="1" x14ac:dyDescent="0.25">
      <c r="A85" s="152">
        <v>155</v>
      </c>
      <c r="B85" s="130" t="s">
        <v>191</v>
      </c>
      <c r="C85" s="29" t="s">
        <v>151</v>
      </c>
      <c r="D85" s="115" t="s">
        <v>32</v>
      </c>
      <c r="E85" s="132"/>
      <c r="F85" s="130" t="s">
        <v>100</v>
      </c>
      <c r="G85" s="148"/>
    </row>
    <row r="86" spans="1:7" ht="21.6" customHeight="1" x14ac:dyDescent="0.25">
      <c r="A86" s="152">
        <v>156</v>
      </c>
      <c r="B86" s="130" t="s">
        <v>192</v>
      </c>
      <c r="C86" s="29" t="s">
        <v>193</v>
      </c>
      <c r="D86" s="115" t="s">
        <v>32</v>
      </c>
      <c r="E86" s="132"/>
      <c r="F86" s="130" t="s">
        <v>101</v>
      </c>
      <c r="G86" s="148"/>
    </row>
    <row r="87" spans="1:7" ht="21.6" customHeight="1" x14ac:dyDescent="0.25">
      <c r="A87" s="152">
        <v>157</v>
      </c>
      <c r="B87" s="130" t="s">
        <v>194</v>
      </c>
      <c r="C87" s="29" t="s">
        <v>195</v>
      </c>
      <c r="D87" s="115" t="s">
        <v>32</v>
      </c>
      <c r="E87" s="132"/>
      <c r="F87" s="130" t="s">
        <v>100</v>
      </c>
      <c r="G87" s="148"/>
    </row>
    <row r="88" spans="1:7" ht="21.6" customHeight="1" x14ac:dyDescent="0.25">
      <c r="A88" s="152">
        <v>158</v>
      </c>
      <c r="B88" s="130" t="s">
        <v>196</v>
      </c>
      <c r="C88" s="29" t="s">
        <v>197</v>
      </c>
      <c r="D88" s="115" t="s">
        <v>32</v>
      </c>
      <c r="E88" s="132"/>
      <c r="F88" s="130" t="s">
        <v>100</v>
      </c>
      <c r="G88" s="148"/>
    </row>
    <row r="89" spans="1:7" ht="21.6" customHeight="1" x14ac:dyDescent="0.25">
      <c r="A89" s="152">
        <v>159</v>
      </c>
      <c r="B89" s="130" t="s">
        <v>198</v>
      </c>
      <c r="C89" s="29" t="s">
        <v>199</v>
      </c>
      <c r="D89" s="115" t="s">
        <v>32</v>
      </c>
      <c r="E89" s="132"/>
      <c r="F89" s="130" t="s">
        <v>100</v>
      </c>
      <c r="G89" s="148"/>
    </row>
    <row r="90" spans="1:7" ht="21.6" customHeight="1" x14ac:dyDescent="0.25">
      <c r="A90" s="152">
        <v>160</v>
      </c>
      <c r="B90" s="130" t="s">
        <v>200</v>
      </c>
      <c r="C90" s="29" t="s">
        <v>201</v>
      </c>
      <c r="D90" s="115" t="s">
        <v>32</v>
      </c>
      <c r="E90" s="132"/>
      <c r="F90" s="130" t="s">
        <v>100</v>
      </c>
      <c r="G90" s="148"/>
    </row>
    <row r="91" spans="1:7" ht="21.6" customHeight="1" x14ac:dyDescent="0.25">
      <c r="A91" s="152">
        <v>161</v>
      </c>
      <c r="B91" s="130" t="s">
        <v>202</v>
      </c>
      <c r="C91" s="29" t="s">
        <v>203</v>
      </c>
      <c r="D91" s="115" t="s">
        <v>32</v>
      </c>
      <c r="E91" s="132"/>
      <c r="F91" s="130" t="s">
        <v>100</v>
      </c>
      <c r="G91" s="148"/>
    </row>
    <row r="92" spans="1:7" ht="21.6" customHeight="1" x14ac:dyDescent="0.25">
      <c r="A92" s="152">
        <v>162</v>
      </c>
      <c r="B92" s="130" t="s">
        <v>204</v>
      </c>
      <c r="C92" s="29" t="s">
        <v>205</v>
      </c>
      <c r="D92" s="115" t="s">
        <v>32</v>
      </c>
      <c r="E92" s="132"/>
      <c r="F92" s="130" t="s">
        <v>100</v>
      </c>
      <c r="G92" s="148"/>
    </row>
    <row r="93" spans="1:7" ht="21.6" customHeight="1" x14ac:dyDescent="0.25">
      <c r="A93" s="152"/>
      <c r="B93" s="123" t="s">
        <v>71</v>
      </c>
      <c r="C93" s="29"/>
      <c r="D93" s="115"/>
      <c r="E93" s="132"/>
      <c r="F93" s="130"/>
      <c r="G93" s="148"/>
    </row>
    <row r="94" spans="1:7" ht="21.6" customHeight="1" x14ac:dyDescent="0.25">
      <c r="A94" s="152"/>
      <c r="B94" s="130"/>
      <c r="C94" s="29"/>
      <c r="D94" s="115"/>
      <c r="E94" s="132"/>
      <c r="F94" s="130"/>
      <c r="G94" s="148"/>
    </row>
    <row r="95" spans="1:7" ht="21.6" customHeight="1" x14ac:dyDescent="0.25">
      <c r="A95" s="152"/>
      <c r="B95" s="143" t="s">
        <v>208</v>
      </c>
      <c r="C95" s="29"/>
      <c r="D95" s="115"/>
      <c r="E95" s="132"/>
      <c r="F95" s="130"/>
      <c r="G95" s="148"/>
    </row>
    <row r="96" spans="1:7" ht="21.6" customHeight="1" x14ac:dyDescent="0.25">
      <c r="A96" s="152">
        <v>163</v>
      </c>
      <c r="B96" s="130" t="s">
        <v>206</v>
      </c>
      <c r="C96" s="29" t="s">
        <v>207</v>
      </c>
      <c r="D96" s="115" t="s">
        <v>35</v>
      </c>
      <c r="E96" s="132"/>
      <c r="F96" s="130" t="s">
        <v>209</v>
      </c>
      <c r="G96" s="148"/>
    </row>
    <row r="97" spans="1:7" ht="21.6" customHeight="1" x14ac:dyDescent="0.25">
      <c r="A97" s="152"/>
      <c r="B97" s="123" t="s">
        <v>72</v>
      </c>
      <c r="C97" s="29"/>
      <c r="D97" s="115"/>
      <c r="E97" s="132"/>
      <c r="F97" s="130"/>
      <c r="G97" s="148"/>
    </row>
    <row r="98" spans="1:7" ht="21.6" customHeight="1" x14ac:dyDescent="0.25">
      <c r="A98" s="152"/>
      <c r="B98" s="130"/>
      <c r="C98" s="29"/>
      <c r="D98" s="115"/>
      <c r="E98" s="132"/>
      <c r="F98" s="130"/>
      <c r="G98" s="148"/>
    </row>
    <row r="99" spans="1:7" ht="21.6" customHeight="1" x14ac:dyDescent="0.25">
      <c r="A99" s="152"/>
      <c r="B99" s="143" t="s">
        <v>212</v>
      </c>
      <c r="C99" s="29"/>
      <c r="D99" s="115"/>
      <c r="E99" s="132"/>
      <c r="F99" s="130"/>
      <c r="G99" s="148"/>
    </row>
    <row r="100" spans="1:7" ht="21.6" customHeight="1" x14ac:dyDescent="0.25">
      <c r="A100" s="152">
        <v>164</v>
      </c>
      <c r="B100" s="130" t="s">
        <v>210</v>
      </c>
      <c r="C100" s="29" t="s">
        <v>211</v>
      </c>
      <c r="D100" s="115" t="s">
        <v>32</v>
      </c>
      <c r="E100" s="132"/>
      <c r="F100" s="130" t="s">
        <v>213</v>
      </c>
      <c r="G100" s="148"/>
    </row>
    <row r="101" spans="1:7" ht="21.6" customHeight="1" x14ac:dyDescent="0.25">
      <c r="A101" s="152">
        <v>165</v>
      </c>
      <c r="B101" s="130" t="s">
        <v>214</v>
      </c>
      <c r="C101" s="29" t="s">
        <v>215</v>
      </c>
      <c r="D101" s="115" t="s">
        <v>32</v>
      </c>
      <c r="E101" s="132"/>
      <c r="F101" s="130" t="s">
        <v>213</v>
      </c>
      <c r="G101" s="148"/>
    </row>
    <row r="102" spans="1:7" ht="21.6" customHeight="1" x14ac:dyDescent="0.25">
      <c r="A102" s="152">
        <v>166</v>
      </c>
      <c r="B102" s="130" t="s">
        <v>216</v>
      </c>
      <c r="C102" s="29" t="s">
        <v>217</v>
      </c>
      <c r="D102" s="115" t="s">
        <v>32</v>
      </c>
      <c r="E102" s="132"/>
      <c r="F102" s="130" t="s">
        <v>218</v>
      </c>
      <c r="G102" s="148"/>
    </row>
    <row r="103" spans="1:7" ht="21.6" customHeight="1" x14ac:dyDescent="0.25">
      <c r="A103" s="152"/>
      <c r="B103" s="123" t="s">
        <v>77</v>
      </c>
      <c r="C103" s="29"/>
      <c r="D103" s="115"/>
      <c r="E103" s="132"/>
      <c r="F103" s="130"/>
      <c r="G103" s="148"/>
    </row>
    <row r="104" spans="1:7" ht="21.6" customHeight="1" x14ac:dyDescent="0.25">
      <c r="A104" s="152"/>
      <c r="B104" s="130"/>
      <c r="C104" s="29"/>
      <c r="D104" s="115"/>
      <c r="E104" s="132"/>
      <c r="F104" s="130"/>
      <c r="G104" s="148"/>
    </row>
    <row r="105" spans="1:7" ht="21.6" customHeight="1" x14ac:dyDescent="0.25">
      <c r="A105" s="152"/>
      <c r="B105" s="143" t="s">
        <v>102</v>
      </c>
      <c r="C105" s="29"/>
      <c r="D105" s="115"/>
      <c r="E105" s="132"/>
      <c r="F105" s="130"/>
      <c r="G105" s="148"/>
    </row>
    <row r="106" spans="1:7" ht="21.6" customHeight="1" x14ac:dyDescent="0.25">
      <c r="A106" s="152">
        <v>167</v>
      </c>
      <c r="B106" s="130" t="s">
        <v>219</v>
      </c>
      <c r="C106" s="29" t="s">
        <v>220</v>
      </c>
      <c r="D106" s="115" t="s">
        <v>32</v>
      </c>
      <c r="E106" s="132"/>
      <c r="F106" s="130" t="s">
        <v>221</v>
      </c>
      <c r="G106" s="148"/>
    </row>
    <row r="107" spans="1:7" ht="21.6" customHeight="1" x14ac:dyDescent="0.25">
      <c r="A107" s="152"/>
      <c r="B107" s="123" t="s">
        <v>77</v>
      </c>
      <c r="C107" s="29"/>
      <c r="D107" s="115"/>
      <c r="E107" s="132"/>
      <c r="F107" s="130"/>
      <c r="G107" s="148"/>
    </row>
    <row r="108" spans="1:7" ht="21.6" customHeight="1" x14ac:dyDescent="0.25">
      <c r="A108" s="152"/>
      <c r="B108" s="130"/>
      <c r="C108" s="29"/>
      <c r="D108" s="115"/>
      <c r="E108" s="132"/>
      <c r="F108" s="130"/>
      <c r="G108" s="148"/>
    </row>
    <row r="109" spans="1:7" ht="21.6" customHeight="1" x14ac:dyDescent="0.25">
      <c r="A109" s="152"/>
      <c r="B109" s="143" t="s">
        <v>224</v>
      </c>
      <c r="C109" s="29"/>
      <c r="D109" s="115"/>
      <c r="E109" s="132"/>
      <c r="F109" s="130"/>
      <c r="G109" s="148"/>
    </row>
    <row r="110" spans="1:7" ht="21.6" customHeight="1" x14ac:dyDescent="0.25">
      <c r="A110" s="152">
        <v>168</v>
      </c>
      <c r="B110" s="130" t="s">
        <v>222</v>
      </c>
      <c r="C110" s="29" t="s">
        <v>223</v>
      </c>
      <c r="D110" s="115" t="s">
        <v>32</v>
      </c>
      <c r="E110" s="132"/>
      <c r="F110" s="130" t="s">
        <v>225</v>
      </c>
      <c r="G110" s="148"/>
    </row>
    <row r="111" spans="1:7" ht="21.6" customHeight="1" x14ac:dyDescent="0.25">
      <c r="A111" s="152"/>
      <c r="B111" s="123" t="s">
        <v>62</v>
      </c>
      <c r="C111" s="29"/>
      <c r="D111" s="115"/>
      <c r="E111" s="132"/>
      <c r="F111" s="130"/>
      <c r="G111" s="148"/>
    </row>
    <row r="112" spans="1:7" ht="21.6" customHeight="1" x14ac:dyDescent="0.25">
      <c r="A112" s="152"/>
      <c r="B112" s="130"/>
      <c r="C112" s="29"/>
      <c r="D112" s="115"/>
      <c r="E112" s="132"/>
      <c r="F112" s="130"/>
      <c r="G112" s="148"/>
    </row>
    <row r="113" spans="1:7" ht="21.6" customHeight="1" x14ac:dyDescent="0.25">
      <c r="A113" s="152"/>
      <c r="B113" s="143" t="s">
        <v>228</v>
      </c>
      <c r="C113" s="29"/>
      <c r="D113" s="115"/>
      <c r="E113" s="132"/>
      <c r="F113" s="130"/>
      <c r="G113" s="148"/>
    </row>
    <row r="114" spans="1:7" ht="21.6" customHeight="1" x14ac:dyDescent="0.25">
      <c r="A114" s="152">
        <v>169</v>
      </c>
      <c r="B114" s="130" t="s">
        <v>226</v>
      </c>
      <c r="C114" s="29" t="s">
        <v>227</v>
      </c>
      <c r="D114" s="115" t="s">
        <v>32</v>
      </c>
      <c r="E114" s="132"/>
      <c r="F114" s="130" t="s">
        <v>229</v>
      </c>
      <c r="G114" s="148"/>
    </row>
    <row r="115" spans="1:7" ht="21.6" customHeight="1" x14ac:dyDescent="0.25">
      <c r="A115" s="152">
        <v>170</v>
      </c>
      <c r="B115" s="130" t="s">
        <v>230</v>
      </c>
      <c r="C115" s="29" t="s">
        <v>231</v>
      </c>
      <c r="D115" s="115" t="s">
        <v>32</v>
      </c>
      <c r="E115" s="132"/>
      <c r="F115" s="130" t="s">
        <v>232</v>
      </c>
      <c r="G115" s="148"/>
    </row>
    <row r="116" spans="1:7" ht="21.6" customHeight="1" x14ac:dyDescent="0.25">
      <c r="A116" s="152">
        <v>171</v>
      </c>
      <c r="B116" s="130" t="s">
        <v>233</v>
      </c>
      <c r="C116" s="29" t="s">
        <v>234</v>
      </c>
      <c r="D116" s="115" t="s">
        <v>32</v>
      </c>
      <c r="E116" s="132"/>
      <c r="F116" s="130" t="s">
        <v>229</v>
      </c>
      <c r="G116" s="148"/>
    </row>
    <row r="117" spans="1:7" ht="21.6" customHeight="1" x14ac:dyDescent="0.25">
      <c r="A117" s="152"/>
      <c r="B117" s="123" t="s">
        <v>73</v>
      </c>
      <c r="C117" s="29"/>
      <c r="D117" s="115"/>
      <c r="E117" s="132"/>
      <c r="F117" s="130"/>
      <c r="G117" s="148"/>
    </row>
    <row r="118" spans="1:7" ht="21.6" customHeight="1" x14ac:dyDescent="0.25">
      <c r="A118" s="152"/>
      <c r="B118" s="130"/>
      <c r="C118" s="29"/>
      <c r="D118" s="115"/>
      <c r="E118" s="132"/>
      <c r="F118" s="130"/>
      <c r="G118" s="148"/>
    </row>
    <row r="119" spans="1:7" ht="21.6" customHeight="1" x14ac:dyDescent="0.25">
      <c r="A119" s="152"/>
      <c r="B119" s="143" t="s">
        <v>103</v>
      </c>
      <c r="C119" s="29"/>
      <c r="D119" s="115"/>
      <c r="E119" s="132"/>
      <c r="F119" s="130"/>
      <c r="G119" s="148"/>
    </row>
    <row r="120" spans="1:7" ht="21.6" customHeight="1" x14ac:dyDescent="0.25">
      <c r="A120" s="152">
        <v>172</v>
      </c>
      <c r="B120" s="130" t="s">
        <v>235</v>
      </c>
      <c r="C120" s="29" t="s">
        <v>236</v>
      </c>
      <c r="D120" s="115" t="s">
        <v>32</v>
      </c>
      <c r="E120" s="132"/>
      <c r="F120" s="130" t="s">
        <v>104</v>
      </c>
      <c r="G120" s="148"/>
    </row>
    <row r="121" spans="1:7" ht="21.6" customHeight="1" x14ac:dyDescent="0.25">
      <c r="A121" s="152">
        <v>173</v>
      </c>
      <c r="B121" s="130" t="s">
        <v>237</v>
      </c>
      <c r="C121" s="29" t="s">
        <v>238</v>
      </c>
      <c r="D121" s="115" t="s">
        <v>32</v>
      </c>
      <c r="E121" s="132"/>
      <c r="F121" s="130" t="s">
        <v>104</v>
      </c>
      <c r="G121" s="148"/>
    </row>
    <row r="122" spans="1:7" ht="21.6" customHeight="1" x14ac:dyDescent="0.25">
      <c r="A122" s="152">
        <v>174</v>
      </c>
      <c r="B122" s="130" t="s">
        <v>239</v>
      </c>
      <c r="C122" s="29" t="s">
        <v>240</v>
      </c>
      <c r="D122" s="115" t="s">
        <v>32</v>
      </c>
      <c r="E122" s="132"/>
      <c r="F122" s="130" t="s">
        <v>104</v>
      </c>
      <c r="G122" s="148"/>
    </row>
    <row r="123" spans="1:7" ht="21.6" customHeight="1" x14ac:dyDescent="0.25">
      <c r="A123" s="152">
        <v>175</v>
      </c>
      <c r="B123" s="130" t="s">
        <v>241</v>
      </c>
      <c r="C123" s="29" t="s">
        <v>242</v>
      </c>
      <c r="D123" s="115" t="s">
        <v>32</v>
      </c>
      <c r="E123" s="132"/>
      <c r="F123" s="130" t="s">
        <v>104</v>
      </c>
      <c r="G123" s="148"/>
    </row>
    <row r="124" spans="1:7" ht="21.6" customHeight="1" x14ac:dyDescent="0.25">
      <c r="A124" s="152">
        <v>176</v>
      </c>
      <c r="B124" s="130" t="s">
        <v>243</v>
      </c>
      <c r="C124" s="29" t="s">
        <v>244</v>
      </c>
      <c r="D124" s="115" t="s">
        <v>32</v>
      </c>
      <c r="E124" s="132"/>
      <c r="F124" s="130" t="s">
        <v>104</v>
      </c>
      <c r="G124" s="148"/>
    </row>
    <row r="125" spans="1:7" ht="21.6" customHeight="1" x14ac:dyDescent="0.25">
      <c r="A125" s="152">
        <v>177</v>
      </c>
      <c r="B125" s="130" t="s">
        <v>245</v>
      </c>
      <c r="C125" s="29" t="s">
        <v>246</v>
      </c>
      <c r="D125" s="115" t="s">
        <v>32</v>
      </c>
      <c r="E125" s="132"/>
      <c r="F125" s="130" t="s">
        <v>104</v>
      </c>
      <c r="G125" s="148"/>
    </row>
    <row r="126" spans="1:7" ht="21.6" customHeight="1" x14ac:dyDescent="0.25">
      <c r="A126" s="152">
        <v>178</v>
      </c>
      <c r="B126" s="130" t="s">
        <v>247</v>
      </c>
      <c r="C126" s="29" t="s">
        <v>248</v>
      </c>
      <c r="D126" s="115" t="s">
        <v>32</v>
      </c>
      <c r="E126" s="132"/>
      <c r="F126" s="130" t="s">
        <v>104</v>
      </c>
      <c r="G126" s="148"/>
    </row>
    <row r="127" spans="1:7" ht="21.6" customHeight="1" x14ac:dyDescent="0.25">
      <c r="A127" s="152">
        <v>179</v>
      </c>
      <c r="B127" s="130" t="s">
        <v>249</v>
      </c>
      <c r="C127" s="29" t="s">
        <v>250</v>
      </c>
      <c r="D127" s="115" t="s">
        <v>32</v>
      </c>
      <c r="E127" s="132"/>
      <c r="F127" s="130" t="s">
        <v>104</v>
      </c>
      <c r="G127" s="148"/>
    </row>
    <row r="128" spans="1:7" ht="21.6" customHeight="1" x14ac:dyDescent="0.25">
      <c r="A128" s="152"/>
      <c r="B128" s="123" t="s">
        <v>74</v>
      </c>
      <c r="C128" s="29"/>
      <c r="D128" s="115"/>
      <c r="E128" s="132"/>
      <c r="F128" s="130"/>
      <c r="G128" s="148"/>
    </row>
    <row r="129" spans="1:7" ht="21.6" customHeight="1" x14ac:dyDescent="0.25">
      <c r="A129" s="152"/>
      <c r="B129" s="130"/>
      <c r="C129" s="29"/>
      <c r="D129" s="115"/>
      <c r="E129" s="132"/>
      <c r="F129" s="130"/>
      <c r="G129" s="148"/>
    </row>
    <row r="130" spans="1:7" ht="21.6" customHeight="1" x14ac:dyDescent="0.25">
      <c r="A130" s="152"/>
      <c r="B130" s="143" t="s">
        <v>105</v>
      </c>
      <c r="C130" s="29"/>
      <c r="D130" s="115"/>
      <c r="E130" s="132"/>
      <c r="F130" s="130"/>
      <c r="G130" s="148"/>
    </row>
    <row r="131" spans="1:7" ht="21.6" customHeight="1" x14ac:dyDescent="0.25">
      <c r="A131" s="152">
        <v>180</v>
      </c>
      <c r="B131" s="130" t="s">
        <v>251</v>
      </c>
      <c r="C131" s="29" t="s">
        <v>252</v>
      </c>
      <c r="D131" s="115" t="s">
        <v>32</v>
      </c>
      <c r="E131" s="132"/>
      <c r="F131" s="130" t="s">
        <v>104</v>
      </c>
      <c r="G131" s="148"/>
    </row>
    <row r="132" spans="1:7" ht="21.6" customHeight="1" x14ac:dyDescent="0.25">
      <c r="A132" s="152">
        <v>181</v>
      </c>
      <c r="B132" s="130" t="s">
        <v>253</v>
      </c>
      <c r="C132" s="29" t="s">
        <v>254</v>
      </c>
      <c r="D132" s="115" t="s">
        <v>32</v>
      </c>
      <c r="E132" s="132"/>
      <c r="F132" s="130" t="s">
        <v>104</v>
      </c>
      <c r="G132" s="148"/>
    </row>
    <row r="133" spans="1:7" ht="21.6" customHeight="1" x14ac:dyDescent="0.25">
      <c r="A133" s="152"/>
      <c r="B133" s="123" t="s">
        <v>62</v>
      </c>
      <c r="C133" s="29"/>
      <c r="D133" s="115"/>
      <c r="E133" s="132"/>
      <c r="F133" s="130"/>
      <c r="G133" s="148"/>
    </row>
    <row r="134" spans="1:7" ht="21.6" customHeight="1" x14ac:dyDescent="0.25">
      <c r="A134" s="152"/>
      <c r="B134" s="130"/>
      <c r="C134" s="29"/>
      <c r="D134" s="115"/>
      <c r="E134" s="132"/>
      <c r="F134" s="130"/>
      <c r="G134" s="148"/>
    </row>
    <row r="135" spans="1:7" ht="21.6" customHeight="1" x14ac:dyDescent="0.25">
      <c r="A135" s="152"/>
      <c r="B135" s="143" t="s">
        <v>106</v>
      </c>
      <c r="C135" s="29"/>
      <c r="D135" s="115"/>
      <c r="E135" s="132"/>
      <c r="F135" s="130"/>
      <c r="G135" s="148"/>
    </row>
    <row r="136" spans="1:7" ht="21.6" customHeight="1" x14ac:dyDescent="0.25">
      <c r="A136" s="152">
        <v>182</v>
      </c>
      <c r="B136" s="130" t="s">
        <v>255</v>
      </c>
      <c r="C136" s="29" t="s">
        <v>256</v>
      </c>
      <c r="D136" s="115" t="s">
        <v>32</v>
      </c>
      <c r="E136" s="132"/>
      <c r="F136" s="130" t="s">
        <v>257</v>
      </c>
      <c r="G136" s="148"/>
    </row>
    <row r="137" spans="1:7" ht="21.6" customHeight="1" x14ac:dyDescent="0.25">
      <c r="A137" s="152"/>
      <c r="B137" s="123" t="s">
        <v>75</v>
      </c>
      <c r="C137" s="29"/>
      <c r="D137" s="115"/>
      <c r="E137" s="132"/>
      <c r="F137" s="130"/>
      <c r="G137" s="148"/>
    </row>
    <row r="138" spans="1:7" ht="21.6" customHeight="1" x14ac:dyDescent="0.25">
      <c r="A138" s="152"/>
      <c r="B138" s="130"/>
      <c r="C138" s="29"/>
      <c r="D138" s="115"/>
      <c r="E138" s="132"/>
      <c r="F138" s="130"/>
      <c r="G138" s="148"/>
    </row>
    <row r="139" spans="1:7" ht="21.6" customHeight="1" x14ac:dyDescent="0.25">
      <c r="A139" s="152"/>
      <c r="B139" s="143" t="s">
        <v>83</v>
      </c>
      <c r="C139" s="29"/>
      <c r="D139" s="115"/>
      <c r="E139" s="132"/>
      <c r="F139" s="130"/>
      <c r="G139" s="148"/>
    </row>
    <row r="140" spans="1:7" ht="21.6" customHeight="1" x14ac:dyDescent="0.25">
      <c r="A140" s="152">
        <v>183</v>
      </c>
      <c r="B140" s="130" t="s">
        <v>258</v>
      </c>
      <c r="C140" s="29" t="s">
        <v>259</v>
      </c>
      <c r="D140" s="115" t="s">
        <v>32</v>
      </c>
      <c r="E140" s="132"/>
      <c r="F140" s="130" t="s">
        <v>84</v>
      </c>
      <c r="G140" s="148"/>
    </row>
    <row r="141" spans="1:7" ht="21.6" customHeight="1" x14ac:dyDescent="0.25">
      <c r="A141" s="152"/>
      <c r="B141" s="123" t="s">
        <v>76</v>
      </c>
      <c r="C141" s="29"/>
      <c r="D141" s="115"/>
      <c r="E141" s="132"/>
      <c r="F141" s="130"/>
      <c r="G141" s="148"/>
    </row>
    <row r="142" spans="1:7" ht="21.6" customHeight="1" x14ac:dyDescent="0.25">
      <c r="A142" s="152"/>
      <c r="B142" s="130"/>
      <c r="C142" s="29"/>
      <c r="D142" s="115"/>
      <c r="E142" s="132"/>
      <c r="F142" s="130"/>
      <c r="G142" s="148"/>
    </row>
    <row r="143" spans="1:7" ht="21.6" customHeight="1" x14ac:dyDescent="0.25">
      <c r="A143" s="152"/>
      <c r="B143" s="143" t="s">
        <v>107</v>
      </c>
      <c r="C143" s="29"/>
      <c r="D143" s="115"/>
      <c r="E143" s="132"/>
      <c r="F143" s="130"/>
      <c r="G143" s="148"/>
    </row>
    <row r="144" spans="1:7" ht="21.6" customHeight="1" x14ac:dyDescent="0.25">
      <c r="A144" s="152">
        <v>184</v>
      </c>
      <c r="B144" s="130" t="s">
        <v>260</v>
      </c>
      <c r="C144" s="29" t="s">
        <v>261</v>
      </c>
      <c r="D144" s="115" t="s">
        <v>32</v>
      </c>
      <c r="E144" s="132"/>
      <c r="F144" s="130" t="s">
        <v>108</v>
      </c>
      <c r="G144" s="148"/>
    </row>
    <row r="145" spans="1:7" ht="21.6" customHeight="1" x14ac:dyDescent="0.25">
      <c r="A145" s="152"/>
      <c r="B145" s="123" t="s">
        <v>78</v>
      </c>
      <c r="C145" s="29"/>
      <c r="D145" s="115"/>
      <c r="E145" s="132"/>
      <c r="F145" s="130"/>
      <c r="G145" s="148"/>
    </row>
    <row r="146" spans="1:7" ht="21.6" customHeight="1" x14ac:dyDescent="0.25">
      <c r="A146" s="152"/>
      <c r="B146" s="130"/>
      <c r="C146" s="29"/>
      <c r="D146" s="115"/>
      <c r="E146" s="132"/>
      <c r="F146" s="130"/>
      <c r="G146" s="148"/>
    </row>
    <row r="147" spans="1:7" ht="21.6" customHeight="1" x14ac:dyDescent="0.25">
      <c r="A147" s="152"/>
      <c r="B147" s="143" t="s">
        <v>109</v>
      </c>
      <c r="C147" s="29"/>
      <c r="D147" s="115"/>
      <c r="E147" s="132"/>
      <c r="F147" s="130"/>
      <c r="G147" s="148"/>
    </row>
    <row r="148" spans="1:7" ht="21.6" customHeight="1" x14ac:dyDescent="0.25">
      <c r="A148" s="152">
        <v>185</v>
      </c>
      <c r="B148" s="130" t="s">
        <v>262</v>
      </c>
      <c r="C148" s="29" t="s">
        <v>263</v>
      </c>
      <c r="D148" s="115" t="s">
        <v>32</v>
      </c>
      <c r="E148" s="132"/>
      <c r="F148" s="130" t="s">
        <v>110</v>
      </c>
      <c r="G148" s="148"/>
    </row>
    <row r="149" spans="1:7" ht="21.6" customHeight="1" x14ac:dyDescent="0.25">
      <c r="A149" s="152">
        <v>186</v>
      </c>
      <c r="B149" s="130" t="s">
        <v>264</v>
      </c>
      <c r="C149" s="29" t="s">
        <v>265</v>
      </c>
      <c r="D149" s="115" t="s">
        <v>35</v>
      </c>
      <c r="E149" s="132"/>
      <c r="F149" s="130" t="s">
        <v>110</v>
      </c>
      <c r="G149" s="148"/>
    </row>
    <row r="150" spans="1:7" ht="21.6" customHeight="1" x14ac:dyDescent="0.25">
      <c r="A150" s="152">
        <v>187</v>
      </c>
      <c r="B150" s="130" t="s">
        <v>266</v>
      </c>
      <c r="C150" s="29" t="s">
        <v>267</v>
      </c>
      <c r="D150" s="115" t="s">
        <v>32</v>
      </c>
      <c r="E150" s="132"/>
      <c r="F150" s="130" t="s">
        <v>110</v>
      </c>
      <c r="G150" s="148"/>
    </row>
    <row r="151" spans="1:7" ht="21.6" customHeight="1" x14ac:dyDescent="0.25">
      <c r="A151" s="152">
        <v>188</v>
      </c>
      <c r="B151" s="130" t="s">
        <v>268</v>
      </c>
      <c r="C151" s="29" t="s">
        <v>269</v>
      </c>
      <c r="D151" s="115" t="s">
        <v>35</v>
      </c>
      <c r="E151" s="132"/>
      <c r="F151" s="130" t="s">
        <v>110</v>
      </c>
      <c r="G151" s="148"/>
    </row>
    <row r="152" spans="1:7" ht="21.6" customHeight="1" x14ac:dyDescent="0.25">
      <c r="A152" s="152">
        <v>189</v>
      </c>
      <c r="B152" s="130" t="s">
        <v>270</v>
      </c>
      <c r="C152" s="29" t="s">
        <v>271</v>
      </c>
      <c r="D152" s="115" t="s">
        <v>32</v>
      </c>
      <c r="E152" s="132"/>
      <c r="F152" s="130" t="s">
        <v>110</v>
      </c>
      <c r="G152" s="148"/>
    </row>
    <row r="153" spans="1:7" ht="21.6" customHeight="1" x14ac:dyDescent="0.25">
      <c r="A153" s="152">
        <v>190</v>
      </c>
      <c r="B153" s="130" t="s">
        <v>272</v>
      </c>
      <c r="C153" s="29" t="s">
        <v>273</v>
      </c>
      <c r="D153" s="115" t="s">
        <v>32</v>
      </c>
      <c r="E153" s="132"/>
      <c r="F153" s="130" t="s">
        <v>110</v>
      </c>
      <c r="G153" s="148"/>
    </row>
    <row r="154" spans="1:7" ht="21.6" customHeight="1" x14ac:dyDescent="0.25">
      <c r="A154" s="152">
        <v>191</v>
      </c>
      <c r="B154" s="130" t="s">
        <v>274</v>
      </c>
      <c r="C154" s="29" t="s">
        <v>131</v>
      </c>
      <c r="D154" s="115" t="s">
        <v>32</v>
      </c>
      <c r="E154" s="132"/>
      <c r="F154" s="130" t="s">
        <v>110</v>
      </c>
      <c r="G154" s="148"/>
    </row>
    <row r="155" spans="1:7" ht="21.6" customHeight="1" x14ac:dyDescent="0.25">
      <c r="A155" s="152"/>
      <c r="B155" s="123" t="s">
        <v>79</v>
      </c>
      <c r="C155" s="29"/>
      <c r="D155" s="115"/>
      <c r="E155" s="132"/>
      <c r="F155" s="130"/>
      <c r="G155" s="148"/>
    </row>
    <row r="156" spans="1:7" ht="21.6" customHeight="1" x14ac:dyDescent="0.25">
      <c r="A156" s="152"/>
      <c r="B156" s="130"/>
      <c r="C156" s="29"/>
      <c r="D156" s="115"/>
      <c r="E156" s="132"/>
      <c r="F156" s="130"/>
      <c r="G156" s="148"/>
    </row>
    <row r="157" spans="1:7" ht="21.6" customHeight="1" x14ac:dyDescent="0.25">
      <c r="A157" s="152"/>
      <c r="B157" s="143" t="s">
        <v>111</v>
      </c>
      <c r="C157" s="29"/>
      <c r="D157" s="115"/>
      <c r="E157" s="132"/>
      <c r="F157" s="130"/>
      <c r="G157" s="148"/>
    </row>
    <row r="158" spans="1:7" ht="21.6" customHeight="1" x14ac:dyDescent="0.25">
      <c r="A158" s="152">
        <v>192</v>
      </c>
      <c r="B158" s="130" t="s">
        <v>275</v>
      </c>
      <c r="C158" s="29" t="s">
        <v>174</v>
      </c>
      <c r="D158" s="115" t="s">
        <v>32</v>
      </c>
      <c r="E158" s="132"/>
      <c r="F158" s="130" t="s">
        <v>276</v>
      </c>
      <c r="G158" s="148"/>
    </row>
    <row r="159" spans="1:7" ht="21.6" customHeight="1" x14ac:dyDescent="0.25">
      <c r="A159" s="152">
        <v>193</v>
      </c>
      <c r="B159" s="130" t="s">
        <v>277</v>
      </c>
      <c r="C159" s="29" t="s">
        <v>278</v>
      </c>
      <c r="D159" s="115" t="s">
        <v>32</v>
      </c>
      <c r="E159" s="132"/>
      <c r="F159" s="130" t="s">
        <v>279</v>
      </c>
      <c r="G159" s="148"/>
    </row>
    <row r="160" spans="1:7" ht="21.6" customHeight="1" x14ac:dyDescent="0.25">
      <c r="A160" s="152">
        <v>194</v>
      </c>
      <c r="B160" s="130" t="s">
        <v>280</v>
      </c>
      <c r="C160" s="29" t="s">
        <v>281</v>
      </c>
      <c r="D160" s="115" t="s">
        <v>32</v>
      </c>
      <c r="E160" s="132"/>
      <c r="F160" s="130" t="s">
        <v>279</v>
      </c>
      <c r="G160" s="148"/>
    </row>
    <row r="161" spans="1:7" ht="21.6" customHeight="1" x14ac:dyDescent="0.25">
      <c r="A161" s="152">
        <v>195</v>
      </c>
      <c r="B161" s="130" t="s">
        <v>282</v>
      </c>
      <c r="C161" s="29" t="s">
        <v>283</v>
      </c>
      <c r="D161" s="115" t="s">
        <v>32</v>
      </c>
      <c r="E161" s="132"/>
      <c r="F161" s="130" t="s">
        <v>276</v>
      </c>
      <c r="G161" s="148"/>
    </row>
    <row r="162" spans="1:7" ht="21.6" customHeight="1" x14ac:dyDescent="0.25">
      <c r="A162" s="152">
        <v>196</v>
      </c>
      <c r="B162" s="130" t="s">
        <v>284</v>
      </c>
      <c r="C162" s="29" t="s">
        <v>285</v>
      </c>
      <c r="D162" s="115" t="s">
        <v>32</v>
      </c>
      <c r="E162" s="132"/>
      <c r="F162" s="130" t="s">
        <v>286</v>
      </c>
      <c r="G162" s="148"/>
    </row>
    <row r="163" spans="1:7" ht="21.6" customHeight="1" x14ac:dyDescent="0.25">
      <c r="A163" s="152">
        <v>197</v>
      </c>
      <c r="B163" s="130" t="s">
        <v>287</v>
      </c>
      <c r="C163" s="29" t="s">
        <v>288</v>
      </c>
      <c r="D163" s="115" t="s">
        <v>32</v>
      </c>
      <c r="E163" s="132"/>
      <c r="F163" s="130" t="s">
        <v>289</v>
      </c>
      <c r="G163" s="148"/>
    </row>
    <row r="164" spans="1:7" ht="21.6" customHeight="1" x14ac:dyDescent="0.25">
      <c r="A164" s="152"/>
      <c r="B164" s="123" t="s">
        <v>80</v>
      </c>
      <c r="C164" s="29"/>
      <c r="D164" s="115"/>
      <c r="E164" s="132"/>
      <c r="F164" s="130"/>
      <c r="G164" s="148"/>
    </row>
    <row r="165" spans="1:7" ht="21.6" customHeight="1" x14ac:dyDescent="0.25">
      <c r="A165" s="152"/>
      <c r="B165" s="130"/>
      <c r="C165" s="29"/>
      <c r="D165" s="115"/>
      <c r="E165" s="132"/>
      <c r="F165" s="130"/>
      <c r="G165" s="148"/>
    </row>
    <row r="166" spans="1:7" ht="21.6" customHeight="1" x14ac:dyDescent="0.25">
      <c r="A166" s="152"/>
      <c r="B166" s="143" t="s">
        <v>112</v>
      </c>
      <c r="C166" s="29"/>
      <c r="D166" s="115"/>
      <c r="E166" s="132"/>
      <c r="F166" s="130"/>
      <c r="G166" s="148"/>
    </row>
    <row r="167" spans="1:7" ht="21.6" customHeight="1" x14ac:dyDescent="0.25">
      <c r="A167" s="152">
        <v>198</v>
      </c>
      <c r="B167" s="130" t="s">
        <v>290</v>
      </c>
      <c r="C167" s="29" t="s">
        <v>291</v>
      </c>
      <c r="D167" s="115" t="s">
        <v>32</v>
      </c>
      <c r="E167" s="132"/>
      <c r="F167" s="130" t="s">
        <v>113</v>
      </c>
      <c r="G167" s="148"/>
    </row>
    <row r="168" spans="1:7" ht="21.6" customHeight="1" x14ac:dyDescent="0.25">
      <c r="A168" s="152">
        <v>199</v>
      </c>
      <c r="B168" s="130" t="s">
        <v>292</v>
      </c>
      <c r="C168" s="29" t="s">
        <v>293</v>
      </c>
      <c r="D168" s="115" t="s">
        <v>32</v>
      </c>
      <c r="E168" s="132"/>
      <c r="F168" s="130" t="s">
        <v>113</v>
      </c>
      <c r="G168" s="148"/>
    </row>
    <row r="169" spans="1:7" ht="21.6" customHeight="1" x14ac:dyDescent="0.25">
      <c r="A169" s="152"/>
      <c r="B169" s="123" t="s">
        <v>82</v>
      </c>
      <c r="C169" s="29"/>
      <c r="D169" s="115"/>
      <c r="E169" s="132"/>
      <c r="F169" s="130"/>
      <c r="G169" s="148"/>
    </row>
    <row r="170" spans="1:7" ht="21.6" customHeight="1" x14ac:dyDescent="0.25">
      <c r="A170" s="152"/>
      <c r="B170" s="123"/>
      <c r="C170" s="29"/>
      <c r="D170" s="115"/>
      <c r="E170" s="132"/>
      <c r="F170" s="130"/>
      <c r="G170" s="148"/>
    </row>
    <row r="171" spans="1:7" ht="21.6" customHeight="1" x14ac:dyDescent="0.25">
      <c r="A171" s="152"/>
      <c r="B171" s="143" t="s">
        <v>114</v>
      </c>
      <c r="C171" s="29"/>
      <c r="D171" s="115"/>
      <c r="E171" s="132"/>
      <c r="F171" s="130"/>
      <c r="G171" s="148"/>
    </row>
    <row r="172" spans="1:7" ht="21.6" customHeight="1" x14ac:dyDescent="0.25">
      <c r="A172" s="152">
        <v>200</v>
      </c>
      <c r="B172" s="130" t="s">
        <v>294</v>
      </c>
      <c r="C172" s="29" t="s">
        <v>295</v>
      </c>
      <c r="D172" s="115" t="s">
        <v>23</v>
      </c>
      <c r="E172" s="132"/>
      <c r="F172" s="130" t="s">
        <v>209</v>
      </c>
      <c r="G172" s="148"/>
    </row>
    <row r="173" spans="1:7" ht="21.6" hidden="1" customHeight="1" x14ac:dyDescent="0.25">
      <c r="A173" s="152"/>
      <c r="B173" s="130"/>
      <c r="C173" s="29"/>
      <c r="D173" s="115"/>
      <c r="E173" s="132"/>
      <c r="F173" s="130"/>
      <c r="G173" s="148"/>
    </row>
    <row r="174" spans="1:7" ht="21.6" hidden="1" customHeight="1" x14ac:dyDescent="0.25">
      <c r="A174" s="152"/>
      <c r="B174" s="130"/>
      <c r="C174" s="29"/>
      <c r="D174" s="115"/>
      <c r="E174" s="132"/>
      <c r="F174" s="130"/>
      <c r="G174" s="148"/>
    </row>
    <row r="175" spans="1:7" ht="21.6" hidden="1" customHeight="1" x14ac:dyDescent="0.25">
      <c r="A175" s="152"/>
      <c r="B175" s="130"/>
      <c r="C175" s="29"/>
      <c r="D175" s="115"/>
      <c r="E175" s="132"/>
      <c r="F175" s="130"/>
      <c r="G175" s="148"/>
    </row>
    <row r="176" spans="1:7" ht="21.6" hidden="1" customHeight="1" x14ac:dyDescent="0.25">
      <c r="A176" s="152"/>
      <c r="B176" s="130"/>
      <c r="C176" s="29"/>
      <c r="D176" s="115"/>
      <c r="E176" s="132"/>
      <c r="F176" s="130"/>
      <c r="G176" s="148"/>
    </row>
    <row r="177" spans="1:7" ht="21.6" hidden="1" customHeight="1" x14ac:dyDescent="0.25">
      <c r="A177" s="152"/>
      <c r="B177" s="130"/>
      <c r="C177" s="29"/>
      <c r="D177" s="115"/>
      <c r="E177" s="132"/>
      <c r="F177" s="130"/>
      <c r="G177" s="148"/>
    </row>
    <row r="178" spans="1:7" ht="21.6" hidden="1" customHeight="1" x14ac:dyDescent="0.25">
      <c r="A178" s="152"/>
      <c r="B178" s="130"/>
      <c r="C178" s="29"/>
      <c r="D178" s="115"/>
      <c r="E178" s="132"/>
      <c r="F178" s="130"/>
      <c r="G178" s="148"/>
    </row>
    <row r="179" spans="1:7" ht="21.6" hidden="1" customHeight="1" x14ac:dyDescent="0.25">
      <c r="A179" s="152"/>
      <c r="B179" s="130"/>
      <c r="C179" s="29"/>
      <c r="D179" s="115"/>
      <c r="E179" s="132"/>
      <c r="F179" s="130"/>
      <c r="G179" s="148"/>
    </row>
    <row r="180" spans="1:7" ht="21.6" hidden="1" customHeight="1" x14ac:dyDescent="0.25">
      <c r="A180" s="152"/>
      <c r="B180" s="130"/>
      <c r="C180" s="29"/>
      <c r="D180" s="115"/>
      <c r="E180" s="132"/>
      <c r="F180" s="130"/>
      <c r="G180" s="148"/>
    </row>
    <row r="181" spans="1:7" ht="21.6" hidden="1" customHeight="1" x14ac:dyDescent="0.25">
      <c r="A181" s="152"/>
      <c r="B181" s="130"/>
      <c r="C181" s="29"/>
      <c r="D181" s="115"/>
      <c r="E181" s="132"/>
      <c r="F181" s="130"/>
      <c r="G181" s="148"/>
    </row>
    <row r="182" spans="1:7" ht="21.6" hidden="1" customHeight="1" x14ac:dyDescent="0.25">
      <c r="A182" s="152"/>
      <c r="B182" s="130"/>
      <c r="C182" s="29"/>
      <c r="D182" s="115"/>
      <c r="E182" s="132"/>
      <c r="F182" s="130"/>
      <c r="G182" s="148"/>
    </row>
    <row r="183" spans="1:7" ht="21.6" hidden="1" customHeight="1" x14ac:dyDescent="0.25">
      <c r="A183" s="152"/>
      <c r="B183" s="130"/>
      <c r="C183" s="29"/>
      <c r="D183" s="115"/>
      <c r="E183" s="132"/>
      <c r="F183" s="130"/>
      <c r="G183" s="148"/>
    </row>
    <row r="184" spans="1:7" ht="21.6" hidden="1" customHeight="1" x14ac:dyDescent="0.25">
      <c r="A184" s="152"/>
      <c r="B184" s="130"/>
      <c r="C184" s="29"/>
      <c r="D184" s="115"/>
      <c r="E184" s="132"/>
      <c r="F184" s="130"/>
      <c r="G184" s="148"/>
    </row>
    <row r="185" spans="1:7" ht="21.6" hidden="1" customHeight="1" x14ac:dyDescent="0.25">
      <c r="A185" s="152"/>
      <c r="B185" s="130"/>
      <c r="C185" s="29"/>
      <c r="D185" s="115"/>
      <c r="E185" s="132"/>
      <c r="F185" s="130"/>
      <c r="G185" s="148"/>
    </row>
    <row r="186" spans="1:7" ht="21.6" hidden="1" customHeight="1" x14ac:dyDescent="0.25">
      <c r="A186" s="152"/>
      <c r="B186" s="130"/>
      <c r="C186" s="29"/>
      <c r="D186" s="115"/>
      <c r="E186" s="132"/>
      <c r="F186" s="130"/>
      <c r="G186" s="148"/>
    </row>
    <row r="187" spans="1:7" ht="21.6" hidden="1" customHeight="1" x14ac:dyDescent="0.25">
      <c r="A187" s="152"/>
      <c r="B187" s="130"/>
      <c r="C187" s="29"/>
      <c r="D187" s="115"/>
      <c r="E187" s="132"/>
      <c r="F187" s="130"/>
      <c r="G187" s="148"/>
    </row>
    <row r="188" spans="1:7" ht="21.6" hidden="1" customHeight="1" x14ac:dyDescent="0.25">
      <c r="A188" s="152"/>
      <c r="B188" s="130"/>
      <c r="C188" s="29"/>
      <c r="D188" s="115"/>
      <c r="E188" s="132"/>
      <c r="F188" s="130"/>
      <c r="G188" s="148"/>
    </row>
    <row r="189" spans="1:7" ht="21.6" hidden="1" customHeight="1" x14ac:dyDescent="0.25">
      <c r="A189" s="152"/>
      <c r="B189" s="130"/>
      <c r="C189" s="29"/>
      <c r="D189" s="115"/>
      <c r="E189" s="132"/>
      <c r="F189" s="130"/>
      <c r="G189" s="148"/>
    </row>
    <row r="190" spans="1:7" ht="21.6" hidden="1" customHeight="1" x14ac:dyDescent="0.25">
      <c r="A190" s="152"/>
      <c r="B190" s="130"/>
      <c r="C190" s="29"/>
      <c r="D190" s="115"/>
      <c r="E190" s="132"/>
      <c r="F190" s="130"/>
      <c r="G190" s="148"/>
    </row>
    <row r="191" spans="1:7" ht="21.6" hidden="1" customHeight="1" x14ac:dyDescent="0.25">
      <c r="A191" s="152"/>
      <c r="B191" s="130"/>
      <c r="C191" s="29"/>
      <c r="D191" s="115"/>
      <c r="E191" s="132"/>
      <c r="F191" s="130"/>
      <c r="G191" s="148"/>
    </row>
    <row r="192" spans="1:7" ht="21.6" hidden="1" customHeight="1" x14ac:dyDescent="0.25">
      <c r="A192" s="152"/>
      <c r="B192" s="130"/>
      <c r="C192" s="29"/>
      <c r="D192" s="115"/>
      <c r="E192" s="132"/>
      <c r="F192" s="130"/>
      <c r="G192" s="148"/>
    </row>
    <row r="193" spans="1:7" ht="21.6" hidden="1" customHeight="1" x14ac:dyDescent="0.25">
      <c r="A193" s="152"/>
      <c r="B193" s="130"/>
      <c r="C193" s="29"/>
      <c r="D193" s="115"/>
      <c r="E193" s="132"/>
      <c r="F193" s="130"/>
      <c r="G193" s="148"/>
    </row>
    <row r="194" spans="1:7" ht="21.6" hidden="1" customHeight="1" x14ac:dyDescent="0.25">
      <c r="A194" s="152"/>
      <c r="B194" s="130"/>
      <c r="C194" s="29"/>
      <c r="D194" s="115"/>
      <c r="E194" s="132"/>
      <c r="F194" s="130"/>
      <c r="G194" s="148"/>
    </row>
    <row r="195" spans="1:7" ht="21.6" hidden="1" customHeight="1" x14ac:dyDescent="0.25">
      <c r="A195" s="152"/>
      <c r="B195" s="130"/>
      <c r="C195" s="29"/>
      <c r="D195" s="115"/>
      <c r="E195" s="132"/>
      <c r="F195" s="130"/>
      <c r="G195" s="148"/>
    </row>
    <row r="196" spans="1:7" ht="21.6" hidden="1" customHeight="1" x14ac:dyDescent="0.25">
      <c r="A196" s="152"/>
      <c r="B196" s="130"/>
      <c r="C196" s="29"/>
      <c r="D196" s="115"/>
      <c r="E196" s="132"/>
      <c r="F196" s="130"/>
      <c r="G196" s="148"/>
    </row>
    <row r="197" spans="1:7" ht="21.6" hidden="1" customHeight="1" x14ac:dyDescent="0.25">
      <c r="A197" s="152"/>
      <c r="B197" s="130"/>
      <c r="C197" s="29"/>
      <c r="D197" s="115"/>
      <c r="E197" s="132"/>
      <c r="F197" s="130"/>
      <c r="G197" s="148"/>
    </row>
    <row r="198" spans="1:7" ht="21.6" hidden="1" customHeight="1" x14ac:dyDescent="0.25">
      <c r="A198" s="152"/>
      <c r="B198" s="130"/>
      <c r="C198" s="29"/>
      <c r="D198" s="115"/>
      <c r="E198" s="132"/>
      <c r="F198" s="130"/>
      <c r="G198" s="148"/>
    </row>
    <row r="199" spans="1:7" ht="21.6" hidden="1" customHeight="1" x14ac:dyDescent="0.25">
      <c r="A199" s="152"/>
      <c r="B199" s="130"/>
      <c r="C199" s="29"/>
      <c r="D199" s="115"/>
      <c r="E199" s="132"/>
      <c r="F199" s="130"/>
      <c r="G199" s="148"/>
    </row>
    <row r="200" spans="1:7" ht="21.6" hidden="1" customHeight="1" x14ac:dyDescent="0.25">
      <c r="A200" s="152"/>
      <c r="B200" s="130"/>
      <c r="C200" s="29"/>
      <c r="D200" s="115"/>
      <c r="E200" s="132"/>
      <c r="F200" s="130"/>
      <c r="G200" s="148"/>
    </row>
    <row r="201" spans="1:7" ht="21.6" hidden="1" customHeight="1" x14ac:dyDescent="0.25">
      <c r="A201" s="152"/>
      <c r="B201" s="130"/>
      <c r="C201" s="29"/>
      <c r="D201" s="115"/>
      <c r="E201" s="132"/>
      <c r="F201" s="130"/>
      <c r="G201" s="148"/>
    </row>
    <row r="202" spans="1:7" ht="21.6" hidden="1" customHeight="1" x14ac:dyDescent="0.25">
      <c r="A202" s="152"/>
      <c r="B202" s="130"/>
      <c r="C202" s="29"/>
      <c r="D202" s="115"/>
      <c r="E202" s="132"/>
      <c r="F202" s="130"/>
      <c r="G202" s="148"/>
    </row>
    <row r="203" spans="1:7" ht="21.6" hidden="1" customHeight="1" x14ac:dyDescent="0.25">
      <c r="A203" s="152"/>
      <c r="B203" s="130"/>
      <c r="C203" s="29"/>
      <c r="D203" s="115"/>
      <c r="E203" s="132"/>
      <c r="F203" s="130"/>
      <c r="G203" s="148"/>
    </row>
    <row r="204" spans="1:7" ht="21.6" hidden="1" customHeight="1" x14ac:dyDescent="0.25">
      <c r="A204" s="152"/>
      <c r="B204" s="130"/>
      <c r="C204" s="29"/>
      <c r="D204" s="115"/>
      <c r="E204" s="132"/>
      <c r="F204" s="130"/>
      <c r="G204" s="148"/>
    </row>
    <row r="205" spans="1:7" ht="21.6" hidden="1" customHeight="1" x14ac:dyDescent="0.25">
      <c r="A205" s="152"/>
      <c r="B205" s="130"/>
      <c r="C205" s="29"/>
      <c r="D205" s="115"/>
      <c r="E205" s="132"/>
      <c r="F205" s="130"/>
      <c r="G205" s="148"/>
    </row>
    <row r="206" spans="1:7" ht="21.6" hidden="1" customHeight="1" x14ac:dyDescent="0.25">
      <c r="A206" s="152"/>
      <c r="B206" s="130"/>
      <c r="C206" s="29"/>
      <c r="D206" s="115"/>
      <c r="E206" s="132"/>
      <c r="F206" s="130"/>
      <c r="G206" s="148"/>
    </row>
    <row r="207" spans="1:7" ht="21.6" hidden="1" customHeight="1" x14ac:dyDescent="0.25">
      <c r="A207" s="152"/>
      <c r="B207" s="130"/>
      <c r="C207" s="29"/>
      <c r="D207" s="115"/>
      <c r="E207" s="132"/>
      <c r="F207" s="130"/>
      <c r="G207" s="148"/>
    </row>
    <row r="208" spans="1:7" ht="21.6" hidden="1" customHeight="1" x14ac:dyDescent="0.25">
      <c r="A208" s="152"/>
      <c r="B208" s="130"/>
      <c r="C208" s="29"/>
      <c r="D208" s="115"/>
      <c r="E208" s="132"/>
      <c r="F208" s="130"/>
      <c r="G208" s="148"/>
    </row>
    <row r="209" spans="1:7" ht="21.6" hidden="1" customHeight="1" x14ac:dyDescent="0.25">
      <c r="A209" s="152"/>
      <c r="B209" s="130"/>
      <c r="C209" s="29"/>
      <c r="D209" s="115"/>
      <c r="E209" s="132"/>
      <c r="F209" s="130"/>
      <c r="G209" s="148"/>
    </row>
    <row r="210" spans="1:7" ht="21.6" hidden="1" customHeight="1" x14ac:dyDescent="0.25">
      <c r="A210" s="152"/>
      <c r="B210" s="130"/>
      <c r="C210" s="29"/>
      <c r="D210" s="115"/>
      <c r="E210" s="132"/>
      <c r="F210" s="130"/>
      <c r="G210" s="148"/>
    </row>
    <row r="211" spans="1:7" ht="21.6" hidden="1" customHeight="1" x14ac:dyDescent="0.25">
      <c r="A211" s="152"/>
      <c r="B211" s="130"/>
      <c r="C211" s="29"/>
      <c r="D211" s="115"/>
      <c r="E211" s="132"/>
      <c r="F211" s="130"/>
      <c r="G211" s="148"/>
    </row>
    <row r="212" spans="1:7" ht="21.6" hidden="1" customHeight="1" x14ac:dyDescent="0.25">
      <c r="A212" s="152"/>
      <c r="B212" s="130"/>
      <c r="C212" s="29"/>
      <c r="D212" s="115"/>
      <c r="E212" s="132"/>
      <c r="F212" s="130"/>
      <c r="G212" s="148"/>
    </row>
    <row r="213" spans="1:7" ht="21.6" hidden="1" customHeight="1" x14ac:dyDescent="0.25">
      <c r="A213" s="152"/>
      <c r="B213" s="130"/>
      <c r="C213" s="29"/>
      <c r="D213" s="115"/>
      <c r="E213" s="132"/>
      <c r="F213" s="130"/>
      <c r="G213" s="148"/>
    </row>
    <row r="214" spans="1:7" ht="21.6" hidden="1" customHeight="1" x14ac:dyDescent="0.25">
      <c r="A214" s="152"/>
      <c r="B214" s="130"/>
      <c r="C214" s="29"/>
      <c r="D214" s="115"/>
      <c r="E214" s="132"/>
      <c r="F214" s="130"/>
      <c r="G214" s="148"/>
    </row>
    <row r="215" spans="1:7" ht="21.6" hidden="1" customHeight="1" x14ac:dyDescent="0.25">
      <c r="A215" s="152"/>
      <c r="B215" s="130"/>
      <c r="C215" s="29"/>
      <c r="D215" s="115"/>
      <c r="E215" s="132"/>
      <c r="F215" s="130"/>
      <c r="G215" s="148"/>
    </row>
    <row r="216" spans="1:7" ht="21.6" hidden="1" customHeight="1" x14ac:dyDescent="0.25">
      <c r="A216" s="152"/>
      <c r="B216" s="130"/>
      <c r="C216" s="29"/>
      <c r="D216" s="115"/>
      <c r="E216" s="132"/>
      <c r="F216" s="130"/>
      <c r="G216" s="148"/>
    </row>
    <row r="217" spans="1:7" ht="21.6" hidden="1" customHeight="1" x14ac:dyDescent="0.25">
      <c r="A217" s="152"/>
      <c r="B217" s="130"/>
      <c r="C217" s="29"/>
      <c r="D217" s="115"/>
      <c r="E217" s="132"/>
      <c r="F217" s="130"/>
      <c r="G217" s="148"/>
    </row>
    <row r="218" spans="1:7" ht="21.6" hidden="1" customHeight="1" x14ac:dyDescent="0.25">
      <c r="A218" s="152"/>
      <c r="B218" s="130"/>
      <c r="C218" s="29"/>
      <c r="D218" s="115"/>
      <c r="E218" s="132"/>
      <c r="F218" s="130"/>
      <c r="G218" s="148"/>
    </row>
    <row r="219" spans="1:7" ht="21.6" hidden="1" customHeight="1" x14ac:dyDescent="0.25">
      <c r="A219" s="152"/>
      <c r="B219" s="130"/>
      <c r="C219" s="29"/>
      <c r="D219" s="115"/>
      <c r="E219" s="132"/>
      <c r="F219" s="130"/>
      <c r="G219" s="148"/>
    </row>
    <row r="220" spans="1:7" ht="21.6" hidden="1" customHeight="1" x14ac:dyDescent="0.25">
      <c r="A220" s="152"/>
      <c r="B220" s="130"/>
      <c r="C220" s="29"/>
      <c r="D220" s="115"/>
      <c r="E220" s="132"/>
      <c r="F220" s="130"/>
      <c r="G220" s="148"/>
    </row>
    <row r="221" spans="1:7" ht="21.6" hidden="1" customHeight="1" x14ac:dyDescent="0.25">
      <c r="A221" s="152"/>
      <c r="B221" s="130"/>
      <c r="C221" s="29"/>
      <c r="D221" s="115"/>
      <c r="E221" s="132"/>
      <c r="F221" s="130"/>
      <c r="G221" s="148"/>
    </row>
    <row r="222" spans="1:7" ht="21.6" hidden="1" customHeight="1" x14ac:dyDescent="0.25">
      <c r="A222" s="152"/>
      <c r="B222" s="130"/>
      <c r="C222" s="29"/>
      <c r="D222" s="115"/>
      <c r="E222" s="132"/>
      <c r="F222" s="130"/>
      <c r="G222" s="148"/>
    </row>
    <row r="223" spans="1:7" ht="21.6" hidden="1" customHeight="1" x14ac:dyDescent="0.25">
      <c r="A223" s="152"/>
      <c r="B223" s="130"/>
      <c r="C223" s="29"/>
      <c r="D223" s="115"/>
      <c r="E223" s="132"/>
      <c r="F223" s="130"/>
      <c r="G223" s="148"/>
    </row>
    <row r="224" spans="1:7" ht="21.6" hidden="1" customHeight="1" x14ac:dyDescent="0.25">
      <c r="A224" s="152"/>
      <c r="B224" s="130"/>
      <c r="C224" s="29"/>
      <c r="D224" s="115"/>
      <c r="E224" s="132"/>
      <c r="F224" s="130"/>
      <c r="G224" s="148"/>
    </row>
    <row r="225" spans="1:7" ht="21.6" hidden="1" customHeight="1" x14ac:dyDescent="0.25">
      <c r="A225" s="152"/>
      <c r="B225" s="130"/>
      <c r="C225" s="29"/>
      <c r="D225" s="115"/>
      <c r="E225" s="132"/>
      <c r="F225" s="130"/>
      <c r="G225" s="148"/>
    </row>
    <row r="226" spans="1:7" ht="21.6" hidden="1" customHeight="1" x14ac:dyDescent="0.25">
      <c r="A226" s="152"/>
      <c r="B226" s="130"/>
      <c r="C226" s="29"/>
      <c r="D226" s="115"/>
      <c r="E226" s="132"/>
      <c r="F226" s="130"/>
      <c r="G226" s="148"/>
    </row>
    <row r="227" spans="1:7" ht="21.6" hidden="1" customHeight="1" x14ac:dyDescent="0.25">
      <c r="A227" s="152"/>
      <c r="B227" s="130"/>
      <c r="C227" s="29"/>
      <c r="D227" s="115"/>
      <c r="E227" s="132"/>
      <c r="F227" s="130"/>
      <c r="G227" s="148"/>
    </row>
    <row r="228" spans="1:7" ht="21.6" hidden="1" customHeight="1" x14ac:dyDescent="0.25">
      <c r="A228" s="152"/>
      <c r="B228" s="130"/>
      <c r="C228" s="29"/>
      <c r="D228" s="115"/>
      <c r="E228" s="132"/>
      <c r="F228" s="130"/>
      <c r="G228" s="148"/>
    </row>
    <row r="229" spans="1:7" ht="21.6" hidden="1" customHeight="1" x14ac:dyDescent="0.25">
      <c r="A229" s="152"/>
      <c r="B229" s="130"/>
      <c r="C229" s="29"/>
      <c r="D229" s="115"/>
      <c r="E229" s="132"/>
      <c r="F229" s="130"/>
      <c r="G229" s="148"/>
    </row>
    <row r="230" spans="1:7" ht="21.6" hidden="1" customHeight="1" x14ac:dyDescent="0.25">
      <c r="A230" s="152"/>
      <c r="B230" s="130"/>
      <c r="C230" s="29"/>
      <c r="D230" s="115"/>
      <c r="E230" s="132"/>
      <c r="F230" s="130"/>
      <c r="G230" s="148"/>
    </row>
    <row r="231" spans="1:7" ht="21.6" hidden="1" customHeight="1" x14ac:dyDescent="0.25">
      <c r="A231" s="152"/>
      <c r="B231" s="130"/>
      <c r="C231" s="29"/>
      <c r="D231" s="115"/>
      <c r="E231" s="132"/>
      <c r="F231" s="130"/>
      <c r="G231" s="148"/>
    </row>
    <row r="232" spans="1:7" ht="21.6" hidden="1" customHeight="1" x14ac:dyDescent="0.25">
      <c r="A232" s="152"/>
      <c r="B232" s="130"/>
      <c r="C232" s="29"/>
      <c r="D232" s="115"/>
      <c r="E232" s="132"/>
      <c r="F232" s="130"/>
      <c r="G232" s="148"/>
    </row>
    <row r="233" spans="1:7" ht="21.6" hidden="1" customHeight="1" x14ac:dyDescent="0.25">
      <c r="A233" s="152"/>
      <c r="B233" s="130"/>
      <c r="C233" s="29"/>
      <c r="D233" s="115"/>
      <c r="E233" s="132"/>
      <c r="F233" s="130"/>
      <c r="G233" s="148"/>
    </row>
    <row r="234" spans="1:7" ht="21.6" hidden="1" customHeight="1" x14ac:dyDescent="0.25">
      <c r="A234" s="152"/>
      <c r="B234" s="130"/>
      <c r="C234" s="29"/>
      <c r="D234" s="115"/>
      <c r="E234" s="132"/>
      <c r="F234" s="130"/>
      <c r="G234" s="148"/>
    </row>
    <row r="235" spans="1:7" ht="21.6" hidden="1" customHeight="1" x14ac:dyDescent="0.25">
      <c r="A235" s="152"/>
      <c r="B235" s="130"/>
      <c r="C235" s="29"/>
      <c r="D235" s="115"/>
      <c r="E235" s="132"/>
      <c r="F235" s="130"/>
      <c r="G235" s="148"/>
    </row>
    <row r="236" spans="1:7" ht="21.6" hidden="1" customHeight="1" x14ac:dyDescent="0.25">
      <c r="A236" s="152"/>
      <c r="B236" s="130"/>
      <c r="C236" s="29"/>
      <c r="D236" s="115"/>
      <c r="E236" s="132"/>
      <c r="F236" s="130"/>
      <c r="G236" s="148"/>
    </row>
    <row r="237" spans="1:7" ht="21.6" hidden="1" customHeight="1" x14ac:dyDescent="0.25">
      <c r="A237" s="152"/>
      <c r="B237" s="130"/>
      <c r="C237" s="29"/>
      <c r="D237" s="115"/>
      <c r="E237" s="132"/>
      <c r="F237" s="130"/>
      <c r="G237" s="148"/>
    </row>
    <row r="238" spans="1:7" ht="21.6" hidden="1" customHeight="1" x14ac:dyDescent="0.25">
      <c r="A238" s="152"/>
      <c r="B238" s="130"/>
      <c r="C238" s="29"/>
      <c r="D238" s="115"/>
      <c r="E238" s="132"/>
      <c r="F238" s="130"/>
      <c r="G238" s="148"/>
    </row>
    <row r="239" spans="1:7" ht="21.6" hidden="1" customHeight="1" x14ac:dyDescent="0.25">
      <c r="A239" s="152"/>
      <c r="B239" s="130"/>
      <c r="C239" s="29"/>
      <c r="D239" s="115"/>
      <c r="E239" s="132"/>
      <c r="F239" s="130"/>
      <c r="G239" s="148"/>
    </row>
    <row r="240" spans="1:7" ht="21.6" hidden="1" customHeight="1" x14ac:dyDescent="0.25">
      <c r="A240" s="152"/>
      <c r="B240" s="130"/>
      <c r="C240" s="29"/>
      <c r="D240" s="115"/>
      <c r="E240" s="132"/>
      <c r="F240" s="130"/>
      <c r="G240" s="148"/>
    </row>
    <row r="241" spans="1:7" ht="21.6" hidden="1" customHeight="1" x14ac:dyDescent="0.25">
      <c r="A241" s="152"/>
      <c r="B241" s="130"/>
      <c r="C241" s="29"/>
      <c r="D241" s="115"/>
      <c r="E241" s="132"/>
      <c r="F241" s="130"/>
      <c r="G241" s="148"/>
    </row>
    <row r="242" spans="1:7" ht="21.6" hidden="1" customHeight="1" x14ac:dyDescent="0.25">
      <c r="A242" s="152"/>
      <c r="B242" s="130"/>
      <c r="C242" s="29"/>
      <c r="D242" s="115"/>
      <c r="E242" s="132"/>
      <c r="F242" s="130"/>
      <c r="G242" s="148"/>
    </row>
    <row r="243" spans="1:7" ht="21.6" hidden="1" customHeight="1" x14ac:dyDescent="0.25">
      <c r="A243" s="152"/>
      <c r="B243" s="130"/>
      <c r="C243" s="29"/>
      <c r="D243" s="115"/>
      <c r="E243" s="132"/>
      <c r="F243" s="130"/>
      <c r="G243" s="148"/>
    </row>
    <row r="244" spans="1:7" ht="21.6" hidden="1" customHeight="1" x14ac:dyDescent="0.25">
      <c r="A244" s="152"/>
      <c r="B244" s="130"/>
      <c r="C244" s="29"/>
      <c r="D244" s="115"/>
      <c r="E244" s="132"/>
      <c r="F244" s="130"/>
      <c r="G244" s="148"/>
    </row>
    <row r="245" spans="1:7" ht="21.6" hidden="1" customHeight="1" x14ac:dyDescent="0.25">
      <c r="A245" s="152"/>
      <c r="B245" s="130"/>
      <c r="C245" s="29"/>
      <c r="D245" s="115"/>
      <c r="E245" s="132"/>
      <c r="F245" s="130"/>
      <c r="G245" s="148"/>
    </row>
    <row r="246" spans="1:7" ht="21.6" hidden="1" customHeight="1" x14ac:dyDescent="0.25">
      <c r="A246" s="152"/>
      <c r="B246" s="130"/>
      <c r="C246" s="29"/>
      <c r="D246" s="115"/>
      <c r="E246" s="132"/>
      <c r="F246" s="130"/>
      <c r="G246" s="148"/>
    </row>
    <row r="247" spans="1:7" ht="21.6" hidden="1" customHeight="1" x14ac:dyDescent="0.25">
      <c r="A247" s="152"/>
      <c r="B247" s="130"/>
      <c r="C247" s="29"/>
      <c r="D247" s="115"/>
      <c r="E247" s="132"/>
      <c r="F247" s="130"/>
      <c r="G247" s="148"/>
    </row>
    <row r="248" spans="1:7" ht="21.6" hidden="1" customHeight="1" x14ac:dyDescent="0.25">
      <c r="A248" s="152"/>
      <c r="B248" s="130"/>
      <c r="C248" s="29"/>
      <c r="D248" s="115"/>
      <c r="E248" s="132"/>
      <c r="F248" s="130"/>
      <c r="G248" s="148"/>
    </row>
    <row r="249" spans="1:7" ht="21.6" hidden="1" customHeight="1" x14ac:dyDescent="0.25">
      <c r="A249" s="152"/>
      <c r="B249" s="130"/>
      <c r="C249" s="29"/>
      <c r="D249" s="115"/>
      <c r="E249" s="132"/>
      <c r="F249" s="130"/>
      <c r="G249" s="148"/>
    </row>
    <row r="250" spans="1:7" ht="21.6" hidden="1" customHeight="1" x14ac:dyDescent="0.25">
      <c r="A250" s="152"/>
      <c r="B250" s="130"/>
      <c r="C250" s="29"/>
      <c r="D250" s="115"/>
      <c r="E250" s="132"/>
      <c r="F250" s="130"/>
      <c r="G250" s="148"/>
    </row>
    <row r="251" spans="1:7" ht="21.6" hidden="1" customHeight="1" x14ac:dyDescent="0.25">
      <c r="A251" s="152"/>
      <c r="B251" s="130"/>
      <c r="C251" s="29"/>
      <c r="D251" s="115"/>
      <c r="E251" s="132"/>
      <c r="F251" s="130"/>
      <c r="G251" s="148"/>
    </row>
    <row r="252" spans="1:7" ht="21.6" hidden="1" customHeight="1" x14ac:dyDescent="0.25">
      <c r="A252" s="152"/>
      <c r="B252" s="130"/>
      <c r="C252" s="29"/>
      <c r="D252" s="115"/>
      <c r="E252" s="132"/>
      <c r="F252" s="130"/>
      <c r="G252" s="148"/>
    </row>
    <row r="253" spans="1:7" ht="21.6" hidden="1" customHeight="1" x14ac:dyDescent="0.25">
      <c r="A253" s="152"/>
      <c r="B253" s="130"/>
      <c r="C253" s="29"/>
      <c r="D253" s="115"/>
      <c r="E253" s="132"/>
      <c r="F253" s="130"/>
      <c r="G253" s="148"/>
    </row>
    <row r="254" spans="1:7" ht="21.6" hidden="1" customHeight="1" x14ac:dyDescent="0.25">
      <c r="A254" s="152"/>
      <c r="B254" s="130"/>
      <c r="C254" s="29"/>
      <c r="D254" s="115"/>
      <c r="E254" s="132"/>
      <c r="F254" s="130"/>
      <c r="G254" s="148"/>
    </row>
    <row r="255" spans="1:7" ht="21.6" hidden="1" customHeight="1" x14ac:dyDescent="0.25">
      <c r="A255" s="152"/>
      <c r="B255" s="130"/>
      <c r="C255" s="29"/>
      <c r="D255" s="115"/>
      <c r="E255" s="132"/>
      <c r="F255" s="130"/>
      <c r="G255" s="148"/>
    </row>
    <row r="256" spans="1:7" ht="21.6" hidden="1" customHeight="1" x14ac:dyDescent="0.25">
      <c r="A256" s="152"/>
      <c r="B256" s="130"/>
      <c r="C256" s="29"/>
      <c r="D256" s="115"/>
      <c r="E256" s="132"/>
      <c r="F256" s="130"/>
      <c r="G256" s="148"/>
    </row>
    <row r="257" spans="1:7" ht="21.6" hidden="1" customHeight="1" x14ac:dyDescent="0.25">
      <c r="A257" s="152"/>
      <c r="B257" s="130"/>
      <c r="C257" s="29"/>
      <c r="D257" s="115"/>
      <c r="E257" s="132"/>
      <c r="F257" s="130"/>
      <c r="G257" s="148"/>
    </row>
    <row r="258" spans="1:7" ht="21.6" hidden="1" customHeight="1" x14ac:dyDescent="0.25">
      <c r="A258" s="152"/>
      <c r="B258" s="130"/>
      <c r="C258" s="29"/>
      <c r="D258" s="115"/>
      <c r="E258" s="132"/>
      <c r="F258" s="130"/>
      <c r="G258" s="148"/>
    </row>
    <row r="259" spans="1:7" ht="21.6" hidden="1" customHeight="1" x14ac:dyDescent="0.25">
      <c r="A259" s="152"/>
      <c r="B259" s="130"/>
      <c r="C259" s="29"/>
      <c r="D259" s="115"/>
      <c r="E259" s="132"/>
      <c r="F259" s="130"/>
      <c r="G259" s="148"/>
    </row>
    <row r="260" spans="1:7" ht="21.6" hidden="1" customHeight="1" x14ac:dyDescent="0.25">
      <c r="A260" s="152"/>
      <c r="B260" s="130"/>
      <c r="C260" s="29"/>
      <c r="D260" s="115"/>
      <c r="E260" s="132"/>
      <c r="F260" s="130"/>
      <c r="G260" s="148"/>
    </row>
    <row r="261" spans="1:7" ht="21.6" hidden="1" customHeight="1" x14ac:dyDescent="0.25">
      <c r="A261" s="152"/>
      <c r="B261" s="130"/>
      <c r="C261" s="29"/>
      <c r="D261" s="115"/>
      <c r="E261" s="132"/>
      <c r="F261" s="130"/>
      <c r="G261" s="148"/>
    </row>
    <row r="262" spans="1:7" ht="21.6" hidden="1" customHeight="1" x14ac:dyDescent="0.25">
      <c r="A262" s="152"/>
      <c r="B262" s="130"/>
      <c r="C262" s="29"/>
      <c r="D262" s="115"/>
      <c r="E262" s="132"/>
      <c r="F262" s="130"/>
      <c r="G262" s="148"/>
    </row>
    <row r="263" spans="1:7" ht="21.6" hidden="1" customHeight="1" x14ac:dyDescent="0.25">
      <c r="A263" s="152"/>
      <c r="B263" s="130"/>
      <c r="C263" s="29"/>
      <c r="D263" s="115"/>
      <c r="E263" s="132"/>
      <c r="F263" s="130"/>
      <c r="G263" s="148"/>
    </row>
    <row r="264" spans="1:7" ht="21.6" hidden="1" customHeight="1" x14ac:dyDescent="0.25">
      <c r="A264" s="152"/>
      <c r="B264" s="130"/>
      <c r="C264" s="29"/>
      <c r="D264" s="115"/>
      <c r="E264" s="132"/>
      <c r="F264" s="130"/>
      <c r="G264" s="148"/>
    </row>
    <row r="265" spans="1:7" ht="21.6" hidden="1" customHeight="1" x14ac:dyDescent="0.25">
      <c r="A265" s="152"/>
      <c r="B265" s="130"/>
      <c r="C265" s="29"/>
      <c r="D265" s="115"/>
      <c r="E265" s="132"/>
      <c r="F265" s="130"/>
      <c r="G265" s="148"/>
    </row>
    <row r="266" spans="1:7" ht="21.6" hidden="1" customHeight="1" x14ac:dyDescent="0.25">
      <c r="A266" s="152"/>
      <c r="B266" s="130"/>
      <c r="C266" s="29"/>
      <c r="D266" s="115"/>
      <c r="E266" s="132"/>
      <c r="F266" s="130"/>
      <c r="G266" s="148"/>
    </row>
    <row r="267" spans="1:7" ht="21.6" hidden="1" customHeight="1" x14ac:dyDescent="0.25">
      <c r="A267" s="152"/>
      <c r="B267" s="130"/>
      <c r="C267" s="29"/>
      <c r="D267" s="115"/>
      <c r="E267" s="132"/>
      <c r="F267" s="130"/>
      <c r="G267" s="148"/>
    </row>
    <row r="268" spans="1:7" ht="21.6" hidden="1" customHeight="1" x14ac:dyDescent="0.25">
      <c r="A268" s="152"/>
      <c r="B268" s="130"/>
      <c r="C268" s="29"/>
      <c r="D268" s="115"/>
      <c r="E268" s="132"/>
      <c r="F268" s="130"/>
      <c r="G268" s="148"/>
    </row>
    <row r="269" spans="1:7" ht="21.6" hidden="1" customHeight="1" x14ac:dyDescent="0.25">
      <c r="A269" s="152"/>
      <c r="B269" s="130"/>
      <c r="C269" s="29"/>
      <c r="D269" s="115"/>
      <c r="E269" s="132"/>
      <c r="F269" s="130"/>
      <c r="G269" s="148"/>
    </row>
    <row r="270" spans="1:7" ht="21.6" hidden="1" customHeight="1" x14ac:dyDescent="0.25">
      <c r="A270" s="152"/>
      <c r="B270" s="130"/>
      <c r="C270" s="29"/>
      <c r="D270" s="115"/>
      <c r="E270" s="132"/>
      <c r="F270" s="130"/>
      <c r="G270" s="148"/>
    </row>
    <row r="271" spans="1:7" ht="21.6" hidden="1" customHeight="1" x14ac:dyDescent="0.25">
      <c r="A271" s="152"/>
      <c r="B271" s="130"/>
      <c r="C271" s="29"/>
      <c r="D271" s="115"/>
      <c r="E271" s="132"/>
      <c r="F271" s="130"/>
      <c r="G271" s="148"/>
    </row>
    <row r="272" spans="1:7" ht="21.6" hidden="1" customHeight="1" x14ac:dyDescent="0.25">
      <c r="A272" s="152"/>
      <c r="B272" s="130"/>
      <c r="C272" s="29"/>
      <c r="D272" s="115"/>
      <c r="E272" s="132"/>
      <c r="F272" s="130"/>
      <c r="G272" s="148"/>
    </row>
    <row r="273" spans="1:7" ht="21.6" hidden="1" customHeight="1" x14ac:dyDescent="0.25">
      <c r="A273" s="152"/>
      <c r="B273" s="130"/>
      <c r="C273" s="29"/>
      <c r="D273" s="115"/>
      <c r="E273" s="132"/>
      <c r="F273" s="130"/>
      <c r="G273" s="148"/>
    </row>
    <row r="274" spans="1:7" ht="21.6" hidden="1" customHeight="1" x14ac:dyDescent="0.25">
      <c r="A274" s="152"/>
      <c r="B274" s="130"/>
      <c r="C274" s="29"/>
      <c r="D274" s="115"/>
      <c r="E274" s="132"/>
      <c r="F274" s="130"/>
      <c r="G274" s="148"/>
    </row>
    <row r="275" spans="1:7" ht="21.6" hidden="1" customHeight="1" x14ac:dyDescent="0.25">
      <c r="A275" s="152"/>
      <c r="B275" s="130"/>
      <c r="C275" s="29"/>
      <c r="D275" s="115"/>
      <c r="E275" s="132"/>
      <c r="F275" s="130"/>
      <c r="G275" s="148"/>
    </row>
    <row r="276" spans="1:7" ht="21.6" hidden="1" customHeight="1" x14ac:dyDescent="0.25">
      <c r="A276" s="152"/>
      <c r="B276" s="130"/>
      <c r="C276" s="29"/>
      <c r="D276" s="115"/>
      <c r="E276" s="132"/>
      <c r="F276" s="130"/>
      <c r="G276" s="148"/>
    </row>
    <row r="277" spans="1:7" ht="21.6" hidden="1" customHeight="1" x14ac:dyDescent="0.25">
      <c r="A277" s="152"/>
      <c r="B277" s="130"/>
      <c r="C277" s="29"/>
      <c r="D277" s="115"/>
      <c r="E277" s="132"/>
      <c r="F277" s="130"/>
      <c r="G277" s="148"/>
    </row>
    <row r="278" spans="1:7" ht="21.6" hidden="1" customHeight="1" x14ac:dyDescent="0.25">
      <c r="A278" s="152"/>
      <c r="B278" s="130"/>
      <c r="C278" s="29"/>
      <c r="D278" s="115"/>
      <c r="E278" s="132"/>
      <c r="F278" s="130"/>
      <c r="G278" s="148"/>
    </row>
    <row r="279" spans="1:7" ht="21.6" hidden="1" customHeight="1" x14ac:dyDescent="0.25">
      <c r="A279" s="152"/>
      <c r="B279" s="130"/>
      <c r="C279" s="29"/>
      <c r="D279" s="115"/>
      <c r="E279" s="132"/>
      <c r="F279" s="130"/>
      <c r="G279" s="148"/>
    </row>
    <row r="280" spans="1:7" ht="21.6" hidden="1" customHeight="1" x14ac:dyDescent="0.25">
      <c r="A280" s="152"/>
      <c r="B280" s="130"/>
      <c r="C280" s="29"/>
      <c r="D280" s="115"/>
      <c r="E280" s="132"/>
      <c r="F280" s="130"/>
      <c r="G280" s="148"/>
    </row>
    <row r="281" spans="1:7" ht="21.6" hidden="1" customHeight="1" x14ac:dyDescent="0.25">
      <c r="A281" s="152"/>
      <c r="B281" s="130"/>
      <c r="C281" s="29"/>
      <c r="D281" s="115"/>
      <c r="E281" s="132"/>
      <c r="F281" s="130"/>
      <c r="G281" s="148"/>
    </row>
    <row r="282" spans="1:7" ht="21.6" hidden="1" customHeight="1" x14ac:dyDescent="0.25">
      <c r="A282" s="152"/>
      <c r="B282" s="130"/>
      <c r="C282" s="29"/>
      <c r="D282" s="115"/>
      <c r="E282" s="132"/>
      <c r="F282" s="130"/>
      <c r="G282" s="148"/>
    </row>
    <row r="283" spans="1:7" ht="21.6" hidden="1" customHeight="1" x14ac:dyDescent="0.25">
      <c r="A283" s="152"/>
      <c r="B283" s="130"/>
      <c r="C283" s="29"/>
      <c r="D283" s="115"/>
      <c r="E283" s="132"/>
      <c r="F283" s="130"/>
      <c r="G283" s="148"/>
    </row>
    <row r="284" spans="1:7" ht="21.6" hidden="1" customHeight="1" x14ac:dyDescent="0.25">
      <c r="A284" s="152"/>
      <c r="B284" s="130"/>
      <c r="C284" s="29"/>
      <c r="D284" s="115"/>
      <c r="E284" s="132"/>
      <c r="F284" s="130"/>
      <c r="G284" s="148"/>
    </row>
    <row r="285" spans="1:7" ht="21.6" hidden="1" customHeight="1" x14ac:dyDescent="0.25">
      <c r="A285" s="152"/>
      <c r="B285" s="130"/>
      <c r="C285" s="29"/>
      <c r="D285" s="115"/>
      <c r="E285" s="132"/>
      <c r="F285" s="130"/>
      <c r="G285" s="148"/>
    </row>
    <row r="286" spans="1:7" ht="21.6" hidden="1" customHeight="1" x14ac:dyDescent="0.25">
      <c r="A286" s="152"/>
      <c r="B286" s="130"/>
      <c r="C286" s="29"/>
      <c r="D286" s="115"/>
      <c r="E286" s="132"/>
      <c r="F286" s="130"/>
      <c r="G286" s="148"/>
    </row>
    <row r="287" spans="1:7" ht="21.6" hidden="1" customHeight="1" x14ac:dyDescent="0.25">
      <c r="A287" s="152"/>
      <c r="B287" s="130"/>
      <c r="C287" s="29"/>
      <c r="D287" s="115"/>
      <c r="E287" s="132"/>
      <c r="F287" s="130"/>
      <c r="G287" s="148"/>
    </row>
    <row r="288" spans="1:7" ht="21.6" hidden="1" customHeight="1" x14ac:dyDescent="0.25">
      <c r="A288" s="152"/>
      <c r="B288" s="130"/>
      <c r="C288" s="29"/>
      <c r="D288" s="115"/>
      <c r="E288" s="132"/>
      <c r="F288" s="130"/>
      <c r="G288" s="148"/>
    </row>
    <row r="289" spans="1:7" ht="21.6" hidden="1" customHeight="1" x14ac:dyDescent="0.25">
      <c r="A289" s="152"/>
      <c r="B289" s="130"/>
      <c r="C289" s="29"/>
      <c r="D289" s="115"/>
      <c r="E289" s="132"/>
      <c r="F289" s="130"/>
      <c r="G289" s="148"/>
    </row>
    <row r="290" spans="1:7" ht="21.6" hidden="1" customHeight="1" x14ac:dyDescent="0.25">
      <c r="A290" s="152"/>
      <c r="B290" s="130"/>
      <c r="C290" s="29"/>
      <c r="D290" s="115"/>
      <c r="E290" s="132"/>
      <c r="F290" s="130"/>
      <c r="G290" s="148"/>
    </row>
    <row r="291" spans="1:7" ht="21.6" hidden="1" customHeight="1" x14ac:dyDescent="0.25">
      <c r="A291" s="152"/>
      <c r="B291" s="130"/>
      <c r="C291" s="29"/>
      <c r="D291" s="115"/>
      <c r="E291" s="132"/>
      <c r="F291" s="130"/>
      <c r="G291" s="148"/>
    </row>
    <row r="292" spans="1:7" ht="21.6" hidden="1" customHeight="1" x14ac:dyDescent="0.25">
      <c r="A292" s="152"/>
      <c r="B292" s="130"/>
      <c r="C292" s="29"/>
      <c r="D292" s="115"/>
      <c r="E292" s="132"/>
      <c r="F292" s="130"/>
      <c r="G292" s="148"/>
    </row>
    <row r="293" spans="1:7" ht="21.6" hidden="1" customHeight="1" x14ac:dyDescent="0.25">
      <c r="A293" s="152"/>
      <c r="B293" s="130"/>
      <c r="C293" s="29"/>
      <c r="D293" s="115"/>
      <c r="E293" s="132"/>
      <c r="F293" s="130"/>
      <c r="G293" s="148"/>
    </row>
    <row r="294" spans="1:7" ht="21.6" customHeight="1" x14ac:dyDescent="0.25">
      <c r="A294" s="152"/>
      <c r="B294" s="123" t="s">
        <v>81</v>
      </c>
      <c r="C294" s="29"/>
      <c r="D294" s="115"/>
      <c r="E294" s="132"/>
      <c r="F294" s="130"/>
      <c r="G294" s="148"/>
    </row>
    <row r="295" spans="1:7" ht="21.6" customHeight="1" thickBot="1" x14ac:dyDescent="0.3">
      <c r="A295" s="153"/>
      <c r="B295" s="131"/>
      <c r="C295" s="126"/>
      <c r="D295" s="145"/>
      <c r="E295" s="144"/>
      <c r="F295" s="131"/>
      <c r="G295" s="149"/>
    </row>
    <row r="296" spans="1:7" ht="9" customHeight="1" thickTop="1" thickBot="1" x14ac:dyDescent="0.3"/>
    <row r="297" spans="1:7" ht="15.6" customHeight="1" thickTop="1" x14ac:dyDescent="0.25">
      <c r="A297" s="220" t="s">
        <v>3</v>
      </c>
      <c r="B297" s="218"/>
      <c r="C297" s="218"/>
      <c r="D297" s="218"/>
      <c r="E297" s="218"/>
      <c r="F297" s="218" t="s">
        <v>12</v>
      </c>
      <c r="G297" s="219"/>
    </row>
    <row r="298" spans="1:7" ht="15.6" customHeight="1" x14ac:dyDescent="0.25">
      <c r="A298" s="133"/>
      <c r="B298" s="134"/>
      <c r="C298" s="135"/>
      <c r="D298" s="136"/>
      <c r="E298" s="134"/>
      <c r="F298" s="134"/>
      <c r="G298" s="137"/>
    </row>
    <row r="299" spans="1:7" ht="15.6" customHeight="1" x14ac:dyDescent="0.25">
      <c r="A299" s="150"/>
      <c r="B299" s="1"/>
      <c r="C299" s="28"/>
      <c r="D299" s="21"/>
      <c r="E299" s="1"/>
      <c r="F299" s="1"/>
      <c r="G299" s="151"/>
    </row>
    <row r="300" spans="1:7" ht="15.6" customHeight="1" x14ac:dyDescent="0.25">
      <c r="A300" s="150"/>
      <c r="B300" s="1"/>
      <c r="C300" s="28"/>
      <c r="D300" s="21"/>
      <c r="E300" s="1"/>
      <c r="F300" s="1"/>
      <c r="G300" s="151"/>
    </row>
    <row r="301" spans="1:7" ht="15.6" customHeight="1" x14ac:dyDescent="0.25">
      <c r="A301" s="150"/>
      <c r="B301" s="1"/>
      <c r="C301" s="28"/>
      <c r="D301" s="21"/>
      <c r="E301" s="1"/>
      <c r="F301" s="1"/>
      <c r="G301" s="151"/>
    </row>
    <row r="302" spans="1:7" ht="15.6" customHeight="1" x14ac:dyDescent="0.25">
      <c r="A302" s="138"/>
      <c r="B302" s="139"/>
      <c r="C302" s="140"/>
      <c r="D302" s="141"/>
      <c r="E302" s="139"/>
      <c r="F302" s="139"/>
      <c r="G302" s="142"/>
    </row>
    <row r="303" spans="1:7" ht="15.6" customHeight="1" thickBot="1" x14ac:dyDescent="0.3">
      <c r="A303" s="217"/>
      <c r="B303" s="215"/>
      <c r="C303" s="215"/>
      <c r="D303" s="215"/>
      <c r="E303" s="215"/>
      <c r="F303" s="215" t="s">
        <v>55</v>
      </c>
      <c r="G303" s="216"/>
    </row>
    <row r="304" spans="1:7" ht="14.4" thickTop="1" x14ac:dyDescent="0.25"/>
  </sheetData>
  <mergeCells count="16">
    <mergeCell ref="F303:G303"/>
    <mergeCell ref="A303:E303"/>
    <mergeCell ref="F297:G297"/>
    <mergeCell ref="A297:E297"/>
    <mergeCell ref="A12:G12"/>
    <mergeCell ref="A1:G1"/>
    <mergeCell ref="A2:G2"/>
    <mergeCell ref="A3:G3"/>
    <mergeCell ref="A4:G4"/>
    <mergeCell ref="A5:G5"/>
    <mergeCell ref="A6:G6"/>
    <mergeCell ref="A7:G7"/>
    <mergeCell ref="A9:G9"/>
    <mergeCell ref="A10:G10"/>
    <mergeCell ref="A11:G11"/>
    <mergeCell ref="A8:F8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theme="3" tint="0.59999389629810485"/>
    <pageSetUpPr fitToPage="1"/>
  </sheetPr>
  <dimension ref="A1:U125"/>
  <sheetViews>
    <sheetView tabSelected="1" view="pageBreakPreview" topLeftCell="A79" zoomScale="70" zoomScaleNormal="100" zoomScaleSheetLayoutView="70" workbookViewId="0">
      <selection activeCell="D95" sqref="D95"/>
    </sheetView>
  </sheetViews>
  <sheetFormatPr defaultColWidth="9.109375" defaultRowHeight="13.8" x14ac:dyDescent="0.25"/>
  <cols>
    <col min="1" max="1" width="7" style="48" customWidth="1"/>
    <col min="2" max="2" width="7" style="128" customWidth="1"/>
    <col min="3" max="3" width="12.44140625" style="128" customWidth="1"/>
    <col min="4" max="4" width="20.5546875" style="48" customWidth="1"/>
    <col min="5" max="5" width="12.33203125" style="48" bestFit="1" customWidth="1"/>
    <col min="6" max="6" width="9.88671875" style="48" customWidth="1"/>
    <col min="7" max="7" width="23.5546875" style="48" customWidth="1"/>
    <col min="8" max="8" width="20.33203125" style="48" customWidth="1"/>
    <col min="9" max="9" width="6.5546875" style="48" customWidth="1"/>
    <col min="10" max="10" width="9.88671875" style="48" bestFit="1" customWidth="1"/>
    <col min="11" max="11" width="5.88671875" style="48" customWidth="1"/>
    <col min="12" max="12" width="9.88671875" style="48" bestFit="1" customWidth="1"/>
    <col min="13" max="13" width="6.109375" style="48" customWidth="1"/>
    <col min="14" max="14" width="10.33203125" style="48" customWidth="1"/>
    <col min="15" max="15" width="5.77734375" style="48" customWidth="1"/>
    <col min="16" max="16" width="10.33203125" style="100" customWidth="1"/>
    <col min="17" max="17" width="12.44140625" style="112" customWidth="1"/>
    <col min="18" max="18" width="10" style="48" customWidth="1"/>
    <col min="19" max="19" width="13.33203125" style="48" customWidth="1"/>
    <col min="20" max="20" width="23.21875" style="48" customWidth="1"/>
    <col min="21" max="22" width="11.6640625" style="48" bestFit="1" customWidth="1"/>
    <col min="23" max="16384" width="9.109375" style="48"/>
  </cols>
  <sheetData>
    <row r="1" spans="1:20" ht="22.5" customHeight="1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ht="22.5" customHeight="1" x14ac:dyDescent="0.25">
      <c r="A2" s="233" t="s">
        <v>304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22.5" customHeight="1" x14ac:dyDescent="0.25">
      <c r="A3" s="233" t="s">
        <v>11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0" ht="22.5" customHeight="1" x14ac:dyDescent="0.25">
      <c r="A4" s="233" t="s">
        <v>305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ht="9.6" customHeight="1" x14ac:dyDescent="0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</row>
    <row r="6" spans="1:20" s="49" customFormat="1" ht="23.4" customHeight="1" x14ac:dyDescent="0.25">
      <c r="A6" s="234" t="s">
        <v>306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</row>
    <row r="7" spans="1:20" s="49" customFormat="1" ht="18" customHeight="1" x14ac:dyDescent="0.25">
      <c r="A7" s="249" t="s">
        <v>17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49" customFormat="1" ht="4.5" customHeight="1" thickBot="1" x14ac:dyDescent="0.3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ht="18" customHeight="1" thickTop="1" x14ac:dyDescent="0.25">
      <c r="A9" s="255" t="s">
        <v>44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</row>
    <row r="10" spans="1:20" ht="18" customHeight="1" x14ac:dyDescent="0.25">
      <c r="A10" s="258" t="s">
        <v>25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</row>
    <row r="11" spans="1:20" ht="19.5" customHeight="1" x14ac:dyDescent="0.25">
      <c r="A11" s="258" t="s">
        <v>298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60"/>
    </row>
    <row r="12" spans="1:20" ht="5.25" customHeight="1" x14ac:dyDescent="0.2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7"/>
    </row>
    <row r="13" spans="1:20" ht="15.6" x14ac:dyDescent="0.25">
      <c r="A13" s="50" t="s">
        <v>307</v>
      </c>
      <c r="B13" s="51"/>
      <c r="C13" s="51"/>
      <c r="D13" s="52"/>
      <c r="E13" s="53"/>
      <c r="F13" s="53"/>
      <c r="G13" s="54"/>
      <c r="H13" s="53"/>
      <c r="I13" s="53"/>
      <c r="J13" s="53"/>
      <c r="K13" s="53"/>
      <c r="L13" s="53"/>
      <c r="M13" s="53"/>
      <c r="N13" s="53"/>
      <c r="O13" s="53"/>
      <c r="P13" s="55"/>
      <c r="Q13" s="56"/>
      <c r="R13" s="53"/>
      <c r="S13" s="57"/>
      <c r="T13" s="58" t="s">
        <v>54</v>
      </c>
    </row>
    <row r="14" spans="1:20" ht="15.6" x14ac:dyDescent="0.25">
      <c r="A14" s="59" t="s">
        <v>308</v>
      </c>
      <c r="B14" s="60"/>
      <c r="C14" s="48"/>
      <c r="D14" s="113"/>
      <c r="E14" s="61"/>
      <c r="F14" s="61"/>
      <c r="G14" s="62"/>
      <c r="H14" s="61"/>
      <c r="I14" s="61"/>
      <c r="J14" s="61"/>
      <c r="K14" s="61"/>
      <c r="L14" s="61"/>
      <c r="M14" s="61"/>
      <c r="N14" s="61"/>
      <c r="O14" s="61"/>
      <c r="P14" s="63"/>
      <c r="Q14" s="64"/>
      <c r="R14" s="61"/>
      <c r="S14" s="65"/>
      <c r="T14" s="66" t="s">
        <v>313</v>
      </c>
    </row>
    <row r="15" spans="1:20" ht="14.4" x14ac:dyDescent="0.25">
      <c r="A15" s="261" t="s">
        <v>10</v>
      </c>
      <c r="B15" s="242"/>
      <c r="C15" s="242"/>
      <c r="D15" s="242"/>
      <c r="E15" s="242"/>
      <c r="F15" s="242"/>
      <c r="G15" s="262"/>
      <c r="H15" s="241" t="s">
        <v>1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3"/>
    </row>
    <row r="16" spans="1:20" ht="14.4" x14ac:dyDescent="0.25">
      <c r="A16" s="67" t="s">
        <v>18</v>
      </c>
      <c r="B16" s="68"/>
      <c r="C16" s="68"/>
      <c r="D16" s="69"/>
      <c r="E16" s="70"/>
      <c r="F16" s="69"/>
      <c r="G16" s="71"/>
      <c r="H16" s="72" t="s">
        <v>312</v>
      </c>
      <c r="I16" s="191"/>
      <c r="J16" s="73"/>
      <c r="K16" s="73"/>
      <c r="L16" s="73"/>
      <c r="M16" s="73"/>
      <c r="N16" s="73"/>
      <c r="O16" s="73"/>
      <c r="P16" s="74"/>
      <c r="Q16" s="75"/>
      <c r="R16" s="70"/>
      <c r="S16" s="70"/>
      <c r="T16" s="76"/>
    </row>
    <row r="17" spans="1:20" ht="14.4" x14ac:dyDescent="0.25">
      <c r="A17" s="67" t="s">
        <v>19</v>
      </c>
      <c r="B17" s="68"/>
      <c r="C17" s="68"/>
      <c r="D17" s="71"/>
      <c r="F17" s="69"/>
      <c r="G17" s="71" t="s">
        <v>309</v>
      </c>
      <c r="H17" s="72" t="s">
        <v>45</v>
      </c>
      <c r="I17" s="191"/>
      <c r="J17" s="73"/>
      <c r="K17" s="73"/>
      <c r="L17" s="73"/>
      <c r="M17" s="73"/>
      <c r="N17" s="73"/>
      <c r="O17" s="73"/>
      <c r="P17" s="74"/>
      <c r="Q17" s="75"/>
      <c r="R17" s="70"/>
      <c r="S17" s="70"/>
      <c r="T17" s="76"/>
    </row>
    <row r="18" spans="1:20" ht="14.4" x14ac:dyDescent="0.25">
      <c r="A18" s="67" t="s">
        <v>20</v>
      </c>
      <c r="B18" s="68"/>
      <c r="C18" s="68"/>
      <c r="D18" s="71"/>
      <c r="E18" s="71"/>
      <c r="F18" s="69"/>
      <c r="G18" s="71" t="s">
        <v>310</v>
      </c>
      <c r="H18" s="72" t="s">
        <v>34</v>
      </c>
      <c r="I18" s="191"/>
      <c r="J18" s="73"/>
      <c r="K18" s="73"/>
      <c r="L18" s="73"/>
      <c r="M18" s="73"/>
      <c r="N18" s="73"/>
      <c r="O18" s="73"/>
      <c r="P18" s="74"/>
      <c r="Q18" s="75"/>
      <c r="R18" s="70"/>
      <c r="S18" s="70"/>
      <c r="T18" s="76"/>
    </row>
    <row r="19" spans="1:20" ht="16.2" thickBot="1" x14ac:dyDescent="0.3">
      <c r="A19" s="67" t="s">
        <v>16</v>
      </c>
      <c r="B19" s="77"/>
      <c r="C19" s="77"/>
      <c r="D19" s="78"/>
      <c r="E19" s="71"/>
      <c r="F19" s="78"/>
      <c r="G19" s="71" t="s">
        <v>311</v>
      </c>
      <c r="H19" s="72" t="s">
        <v>46</v>
      </c>
      <c r="I19" s="191"/>
      <c r="J19" s="73"/>
      <c r="K19" s="73"/>
      <c r="L19" s="73"/>
      <c r="M19" s="73"/>
      <c r="N19" s="73"/>
      <c r="O19" s="73"/>
      <c r="P19" s="74"/>
      <c r="Q19" s="75"/>
      <c r="R19" s="70">
        <v>210</v>
      </c>
      <c r="S19" s="79"/>
      <c r="T19" s="80">
        <v>4</v>
      </c>
    </row>
    <row r="20" spans="1:20" ht="7.5" customHeight="1" thickTop="1" thickBot="1" x14ac:dyDescent="0.3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5"/>
      <c r="R20" s="83"/>
      <c r="S20" s="83"/>
      <c r="T20" s="86"/>
    </row>
    <row r="21" spans="1:20" s="87" customFormat="1" ht="21" customHeight="1" thickTop="1" x14ac:dyDescent="0.25">
      <c r="A21" s="263" t="s">
        <v>7</v>
      </c>
      <c r="B21" s="239" t="s">
        <v>13</v>
      </c>
      <c r="C21" s="239" t="s">
        <v>38</v>
      </c>
      <c r="D21" s="239" t="s">
        <v>2</v>
      </c>
      <c r="E21" s="239" t="s">
        <v>36</v>
      </c>
      <c r="F21" s="239" t="s">
        <v>9</v>
      </c>
      <c r="G21" s="239" t="s">
        <v>14</v>
      </c>
      <c r="H21" s="246" t="s">
        <v>303</v>
      </c>
      <c r="I21" s="247"/>
      <c r="J21" s="247"/>
      <c r="K21" s="247"/>
      <c r="L21" s="247"/>
      <c r="M21" s="247"/>
      <c r="N21" s="247"/>
      <c r="O21" s="248"/>
      <c r="P21" s="251" t="s">
        <v>8</v>
      </c>
      <c r="Q21" s="253" t="s">
        <v>24</v>
      </c>
      <c r="R21" s="239" t="s">
        <v>22</v>
      </c>
      <c r="S21" s="235" t="s">
        <v>47</v>
      </c>
      <c r="T21" s="237" t="s">
        <v>15</v>
      </c>
    </row>
    <row r="22" spans="1:20" s="87" customFormat="1" ht="22.5" customHeight="1" x14ac:dyDescent="0.25">
      <c r="A22" s="264"/>
      <c r="B22" s="240"/>
      <c r="C22" s="240"/>
      <c r="D22" s="240"/>
      <c r="E22" s="240"/>
      <c r="F22" s="240"/>
      <c r="G22" s="240"/>
      <c r="H22" s="244" t="s">
        <v>48</v>
      </c>
      <c r="I22" s="245"/>
      <c r="J22" s="244" t="s">
        <v>49</v>
      </c>
      <c r="K22" s="245"/>
      <c r="L22" s="244" t="s">
        <v>50</v>
      </c>
      <c r="M22" s="245"/>
      <c r="N22" s="244" t="s">
        <v>51</v>
      </c>
      <c r="O22" s="245"/>
      <c r="P22" s="252"/>
      <c r="Q22" s="254"/>
      <c r="R22" s="240"/>
      <c r="S22" s="236"/>
      <c r="T22" s="238"/>
    </row>
    <row r="23" spans="1:20" x14ac:dyDescent="0.25">
      <c r="A23" s="161">
        <v>1</v>
      </c>
      <c r="B23" s="162">
        <v>66</v>
      </c>
      <c r="C23" s="163">
        <v>10131547845</v>
      </c>
      <c r="D23" s="164" t="s">
        <v>314</v>
      </c>
      <c r="E23" s="195">
        <v>39276</v>
      </c>
      <c r="F23" s="175" t="s">
        <v>32</v>
      </c>
      <c r="G23" s="165" t="s">
        <v>228</v>
      </c>
      <c r="H23" s="166">
        <v>6.8854166666666661E-2</v>
      </c>
      <c r="I23" s="196">
        <v>1</v>
      </c>
      <c r="J23" s="166">
        <v>7.4039351851851856E-2</v>
      </c>
      <c r="K23" s="196">
        <v>25</v>
      </c>
      <c r="L23" s="166">
        <v>6.33912037037037E-2</v>
      </c>
      <c r="M23" s="196">
        <v>35</v>
      </c>
      <c r="N23" s="166">
        <v>8.0555555555555554E-3</v>
      </c>
      <c r="O23" s="196">
        <v>2</v>
      </c>
      <c r="P23" s="166">
        <f>SUM(H23,J23,L23,N23)</f>
        <v>0.21434027777777778</v>
      </c>
      <c r="Q23" s="158"/>
      <c r="R23" s="159">
        <f>IFERROR($R$19*3600/(HOUR(P23)*3600+MINUTE(P23)*60+SECOND(P23)),"")</f>
        <v>40.822938603596306</v>
      </c>
      <c r="S23" s="160"/>
      <c r="T23" s="167"/>
    </row>
    <row r="24" spans="1:20" x14ac:dyDescent="0.25">
      <c r="A24" s="161">
        <v>2</v>
      </c>
      <c r="B24" s="162">
        <v>74</v>
      </c>
      <c r="C24" s="163">
        <v>10123564341</v>
      </c>
      <c r="D24" s="164" t="s">
        <v>315</v>
      </c>
      <c r="E24" s="195">
        <v>39672</v>
      </c>
      <c r="F24" s="175" t="s">
        <v>32</v>
      </c>
      <c r="G24" s="165" t="s">
        <v>102</v>
      </c>
      <c r="H24" s="166">
        <v>6.8923611111111116E-2</v>
      </c>
      <c r="I24" s="196">
        <v>2</v>
      </c>
      <c r="J24" s="166">
        <v>7.402777777777779E-2</v>
      </c>
      <c r="K24" s="196">
        <v>3</v>
      </c>
      <c r="L24" s="166">
        <v>6.3379629629629633E-2</v>
      </c>
      <c r="M24" s="196">
        <v>23</v>
      </c>
      <c r="N24" s="166">
        <v>8.0555555555555554E-3</v>
      </c>
      <c r="O24" s="196">
        <v>3</v>
      </c>
      <c r="P24" s="166">
        <f t="shared" ref="P24:P87" si="0">SUM(H24,J24,L24,N24)</f>
        <v>0.2143865740740741</v>
      </c>
      <c r="Q24" s="158">
        <f>P24-$P$23</f>
        <v>4.6296296296322037E-5</v>
      </c>
      <c r="R24" s="159">
        <f t="shared" ref="R24:R81" si="1">IFERROR($R$19*3600/(HOUR(P24)*3600+MINUTE(P24)*60+SECOND(P24)),"")</f>
        <v>40.814122982238295</v>
      </c>
      <c r="S24" s="160"/>
      <c r="T24" s="167"/>
    </row>
    <row r="25" spans="1:20" x14ac:dyDescent="0.25">
      <c r="A25" s="161">
        <v>3</v>
      </c>
      <c r="B25" s="162">
        <v>35</v>
      </c>
      <c r="C25" s="163">
        <v>10127977437</v>
      </c>
      <c r="D25" s="164" t="s">
        <v>316</v>
      </c>
      <c r="E25" s="195">
        <v>39201</v>
      </c>
      <c r="F25" s="175" t="s">
        <v>35</v>
      </c>
      <c r="G25" s="165" t="s">
        <v>317</v>
      </c>
      <c r="H25" s="166">
        <v>6.9467592592592595E-2</v>
      </c>
      <c r="I25" s="196">
        <v>6</v>
      </c>
      <c r="J25" s="166">
        <v>7.4039351851851856E-2</v>
      </c>
      <c r="K25" s="196">
        <v>38</v>
      </c>
      <c r="L25" s="166">
        <v>6.3333333333333339E-2</v>
      </c>
      <c r="M25" s="196">
        <v>3</v>
      </c>
      <c r="N25" s="166">
        <v>7.8472222222222224E-3</v>
      </c>
      <c r="O25" s="196">
        <v>1</v>
      </c>
      <c r="P25" s="166">
        <f t="shared" si="0"/>
        <v>0.21468750000000003</v>
      </c>
      <c r="Q25" s="158">
        <f t="shared" ref="Q25:Q80" si="2">P25-$P$23</f>
        <v>3.4722222222224874E-4</v>
      </c>
      <c r="R25" s="159">
        <f t="shared" si="1"/>
        <v>40.756914119359536</v>
      </c>
      <c r="S25" s="160"/>
      <c r="T25" s="167"/>
    </row>
    <row r="26" spans="1:20" x14ac:dyDescent="0.25">
      <c r="A26" s="161">
        <v>4</v>
      </c>
      <c r="B26" s="162">
        <v>11</v>
      </c>
      <c r="C26" s="163">
        <v>10132637073</v>
      </c>
      <c r="D26" s="164" t="s">
        <v>318</v>
      </c>
      <c r="E26" s="195">
        <v>39738</v>
      </c>
      <c r="F26" s="175" t="s">
        <v>35</v>
      </c>
      <c r="G26" s="165" t="s">
        <v>88</v>
      </c>
      <c r="H26" s="166">
        <v>6.9490740740740742E-2</v>
      </c>
      <c r="I26" s="196">
        <v>7</v>
      </c>
      <c r="J26" s="166">
        <v>7.4050925925925923E-2</v>
      </c>
      <c r="K26" s="196">
        <v>9</v>
      </c>
      <c r="L26" s="166">
        <v>6.340277777777778E-2</v>
      </c>
      <c r="M26" s="196">
        <v>6</v>
      </c>
      <c r="N26" s="166">
        <v>8.113425925925925E-3</v>
      </c>
      <c r="O26" s="196">
        <v>6</v>
      </c>
      <c r="P26" s="166">
        <f t="shared" si="0"/>
        <v>0.21505787037037039</v>
      </c>
      <c r="Q26" s="158">
        <f t="shared" si="2"/>
        <v>7.17592592592603E-4</v>
      </c>
      <c r="R26" s="159">
        <f t="shared" si="1"/>
        <v>40.68672299660944</v>
      </c>
      <c r="S26" s="160"/>
      <c r="T26" s="167"/>
    </row>
    <row r="27" spans="1:20" x14ac:dyDescent="0.25">
      <c r="A27" s="161">
        <v>5</v>
      </c>
      <c r="B27" s="162">
        <v>36</v>
      </c>
      <c r="C27" s="163">
        <v>10113102384</v>
      </c>
      <c r="D27" s="164" t="s">
        <v>319</v>
      </c>
      <c r="E27" s="195">
        <v>39210</v>
      </c>
      <c r="F27" s="175" t="s">
        <v>35</v>
      </c>
      <c r="G27" s="165" t="s">
        <v>317</v>
      </c>
      <c r="H27" s="166">
        <v>6.9502314814814822E-2</v>
      </c>
      <c r="I27" s="196">
        <v>28</v>
      </c>
      <c r="J27" s="166">
        <v>7.407407407407407E-2</v>
      </c>
      <c r="K27" s="196">
        <v>14</v>
      </c>
      <c r="L27" s="166">
        <v>6.3414351851851847E-2</v>
      </c>
      <c r="M27" s="196">
        <v>19</v>
      </c>
      <c r="N27" s="166">
        <v>8.0787037037037043E-3</v>
      </c>
      <c r="O27" s="196">
        <v>4</v>
      </c>
      <c r="P27" s="166">
        <f t="shared" si="0"/>
        <v>0.21506944444444445</v>
      </c>
      <c r="Q27" s="158">
        <f t="shared" si="2"/>
        <v>7.2916666666666963E-4</v>
      </c>
      <c r="R27" s="159">
        <f t="shared" si="1"/>
        <v>40.684533419438168</v>
      </c>
      <c r="S27" s="160"/>
      <c r="T27" s="167"/>
    </row>
    <row r="28" spans="1:20" x14ac:dyDescent="0.25">
      <c r="A28" s="161">
        <v>6</v>
      </c>
      <c r="B28" s="162">
        <v>10</v>
      </c>
      <c r="C28" s="163">
        <v>10125967012</v>
      </c>
      <c r="D28" s="164" t="s">
        <v>320</v>
      </c>
      <c r="E28" s="195">
        <v>39250</v>
      </c>
      <c r="F28" s="175" t="s">
        <v>32</v>
      </c>
      <c r="G28" s="165" t="s">
        <v>88</v>
      </c>
      <c r="H28" s="166">
        <v>6.9502314814814822E-2</v>
      </c>
      <c r="I28" s="196">
        <v>24</v>
      </c>
      <c r="J28" s="166">
        <v>7.407407407407407E-2</v>
      </c>
      <c r="K28" s="196">
        <v>29</v>
      </c>
      <c r="L28" s="166">
        <v>6.3414351851851847E-2</v>
      </c>
      <c r="M28" s="196">
        <v>18</v>
      </c>
      <c r="N28" s="166">
        <v>8.0902777777777778E-3</v>
      </c>
      <c r="O28" s="196">
        <v>5</v>
      </c>
      <c r="P28" s="166">
        <f t="shared" si="0"/>
        <v>0.21508101851851852</v>
      </c>
      <c r="Q28" s="158">
        <f t="shared" si="2"/>
        <v>7.4074074074073626E-4</v>
      </c>
      <c r="R28" s="159">
        <f t="shared" si="1"/>
        <v>40.682344077920682</v>
      </c>
      <c r="S28" s="160"/>
      <c r="T28" s="167"/>
    </row>
    <row r="29" spans="1:20" ht="27.6" x14ac:dyDescent="0.25">
      <c r="A29" s="161">
        <v>7</v>
      </c>
      <c r="B29" s="162">
        <v>53</v>
      </c>
      <c r="C29" s="163">
        <v>10127039769</v>
      </c>
      <c r="D29" s="164" t="s">
        <v>321</v>
      </c>
      <c r="E29" s="195">
        <v>39265</v>
      </c>
      <c r="F29" s="175" t="s">
        <v>32</v>
      </c>
      <c r="G29" s="165" t="s">
        <v>322</v>
      </c>
      <c r="H29" s="166">
        <v>6.9490740740740742E-2</v>
      </c>
      <c r="I29" s="196">
        <v>21</v>
      </c>
      <c r="J29" s="166">
        <v>7.4062499999999989E-2</v>
      </c>
      <c r="K29" s="196">
        <v>42</v>
      </c>
      <c r="L29" s="166">
        <v>6.3368055555555566E-2</v>
      </c>
      <c r="M29" s="196">
        <v>38</v>
      </c>
      <c r="N29" s="166">
        <v>8.217592592592594E-3</v>
      </c>
      <c r="O29" s="196">
        <v>8</v>
      </c>
      <c r="P29" s="166">
        <f t="shared" si="0"/>
        <v>0.21513888888888888</v>
      </c>
      <c r="Q29" s="158">
        <f t="shared" si="2"/>
        <v>7.9861111111109717E-4</v>
      </c>
      <c r="R29" s="159">
        <f t="shared" si="1"/>
        <v>40.671400903808909</v>
      </c>
      <c r="S29" s="160"/>
      <c r="T29" s="167"/>
    </row>
    <row r="30" spans="1:20" x14ac:dyDescent="0.25">
      <c r="A30" s="161">
        <v>8</v>
      </c>
      <c r="B30" s="162">
        <v>31</v>
      </c>
      <c r="C30" s="163">
        <v>10117352095</v>
      </c>
      <c r="D30" s="164" t="s">
        <v>323</v>
      </c>
      <c r="E30" s="195">
        <v>39313</v>
      </c>
      <c r="F30" s="175" t="s">
        <v>32</v>
      </c>
      <c r="G30" s="165" t="s">
        <v>103</v>
      </c>
      <c r="H30" s="166">
        <v>6.9398148148148139E-2</v>
      </c>
      <c r="I30" s="196">
        <v>3</v>
      </c>
      <c r="J30" s="166">
        <v>7.407407407407407E-2</v>
      </c>
      <c r="K30" s="196">
        <v>5</v>
      </c>
      <c r="L30" s="166">
        <v>6.3414351851851847E-2</v>
      </c>
      <c r="M30" s="196">
        <v>11</v>
      </c>
      <c r="N30" s="166">
        <v>8.2754629629629619E-3</v>
      </c>
      <c r="O30" s="196">
        <v>13</v>
      </c>
      <c r="P30" s="166">
        <f t="shared" si="0"/>
        <v>0.21516203703703704</v>
      </c>
      <c r="Q30" s="158">
        <f t="shared" si="2"/>
        <v>8.2175925925925819E-4</v>
      </c>
      <c r="R30" s="159">
        <f t="shared" si="1"/>
        <v>40.667025282409895</v>
      </c>
      <c r="S30" s="168"/>
      <c r="T30" s="167"/>
    </row>
    <row r="31" spans="1:20" x14ac:dyDescent="0.25">
      <c r="A31" s="161">
        <v>9</v>
      </c>
      <c r="B31" s="162">
        <v>86</v>
      </c>
      <c r="C31" s="163">
        <v>10105798688</v>
      </c>
      <c r="D31" s="164" t="s">
        <v>324</v>
      </c>
      <c r="E31" s="195">
        <v>39205</v>
      </c>
      <c r="F31" s="175" t="s">
        <v>32</v>
      </c>
      <c r="G31" s="165" t="s">
        <v>325</v>
      </c>
      <c r="H31" s="166">
        <v>6.9502314814814822E-2</v>
      </c>
      <c r="I31" s="196">
        <v>12</v>
      </c>
      <c r="J31" s="166">
        <v>7.407407407407407E-2</v>
      </c>
      <c r="K31" s="196">
        <v>11</v>
      </c>
      <c r="L31" s="166">
        <v>6.3414351851851847E-2</v>
      </c>
      <c r="M31" s="196">
        <v>12</v>
      </c>
      <c r="N31" s="166">
        <v>8.1712962962962963E-3</v>
      </c>
      <c r="O31" s="196">
        <v>7</v>
      </c>
      <c r="P31" s="166">
        <f t="shared" si="0"/>
        <v>0.21516203703703704</v>
      </c>
      <c r="Q31" s="158">
        <f t="shared" si="2"/>
        <v>8.2175925925925819E-4</v>
      </c>
      <c r="R31" s="159">
        <f t="shared" si="1"/>
        <v>40.667025282409895</v>
      </c>
      <c r="S31" s="168"/>
      <c r="T31" s="167"/>
    </row>
    <row r="32" spans="1:20" x14ac:dyDescent="0.25">
      <c r="A32" s="161">
        <v>10</v>
      </c>
      <c r="B32" s="162">
        <v>52</v>
      </c>
      <c r="C32" s="163">
        <v>10131460747</v>
      </c>
      <c r="D32" s="164" t="s">
        <v>326</v>
      </c>
      <c r="E32" s="195">
        <v>39558</v>
      </c>
      <c r="F32" s="175" t="s">
        <v>32</v>
      </c>
      <c r="G32" s="165" t="s">
        <v>93</v>
      </c>
      <c r="H32" s="166">
        <v>6.9502314814814822E-2</v>
      </c>
      <c r="I32" s="196">
        <v>30</v>
      </c>
      <c r="J32" s="166">
        <v>7.407407407407407E-2</v>
      </c>
      <c r="K32" s="196">
        <v>54</v>
      </c>
      <c r="L32" s="166">
        <v>6.3414351851851847E-2</v>
      </c>
      <c r="M32" s="196">
        <v>30</v>
      </c>
      <c r="N32" s="166">
        <v>8.2407407407407412E-3</v>
      </c>
      <c r="O32" s="196">
        <v>9</v>
      </c>
      <c r="P32" s="166">
        <f t="shared" si="0"/>
        <v>0.2152314814814815</v>
      </c>
      <c r="Q32" s="158">
        <f t="shared" si="2"/>
        <v>8.9120370370371349E-4</v>
      </c>
      <c r="R32" s="159">
        <f t="shared" si="1"/>
        <v>40.653904065390407</v>
      </c>
      <c r="S32" s="168"/>
      <c r="T32" s="167"/>
    </row>
    <row r="33" spans="1:20" x14ac:dyDescent="0.25">
      <c r="A33" s="161">
        <v>11</v>
      </c>
      <c r="B33" s="162">
        <v>44</v>
      </c>
      <c r="C33" s="163">
        <v>10131168939</v>
      </c>
      <c r="D33" s="164" t="s">
        <v>327</v>
      </c>
      <c r="E33" s="195">
        <v>39274</v>
      </c>
      <c r="F33" s="175" t="s">
        <v>32</v>
      </c>
      <c r="G33" s="165" t="s">
        <v>94</v>
      </c>
      <c r="H33" s="166">
        <v>6.9502314814814822E-2</v>
      </c>
      <c r="I33" s="196">
        <v>13</v>
      </c>
      <c r="J33" s="166">
        <v>7.407407407407407E-2</v>
      </c>
      <c r="K33" s="196">
        <v>50</v>
      </c>
      <c r="L33" s="166">
        <v>6.3414351851851847E-2</v>
      </c>
      <c r="M33" s="196">
        <v>46</v>
      </c>
      <c r="N33" s="166">
        <v>8.2407407407407412E-3</v>
      </c>
      <c r="O33" s="196">
        <v>10</v>
      </c>
      <c r="P33" s="166">
        <f t="shared" si="0"/>
        <v>0.2152314814814815</v>
      </c>
      <c r="Q33" s="158">
        <f t="shared" si="2"/>
        <v>8.9120370370371349E-4</v>
      </c>
      <c r="R33" s="159">
        <f t="shared" si="1"/>
        <v>40.653904065390407</v>
      </c>
      <c r="S33" s="168"/>
      <c r="T33" s="167"/>
    </row>
    <row r="34" spans="1:20" x14ac:dyDescent="0.25">
      <c r="A34" s="161">
        <v>12</v>
      </c>
      <c r="B34" s="162">
        <v>19</v>
      </c>
      <c r="C34" s="163">
        <v>10107167907</v>
      </c>
      <c r="D34" s="164" t="s">
        <v>328</v>
      </c>
      <c r="E34" s="195">
        <v>39217</v>
      </c>
      <c r="F34" s="175" t="s">
        <v>32</v>
      </c>
      <c r="G34" s="165" t="s">
        <v>95</v>
      </c>
      <c r="H34" s="166">
        <v>6.9502314814814822E-2</v>
      </c>
      <c r="I34" s="196">
        <v>25</v>
      </c>
      <c r="J34" s="166">
        <v>7.407407407407407E-2</v>
      </c>
      <c r="K34" s="196">
        <v>10</v>
      </c>
      <c r="L34" s="166">
        <v>6.3414351851851847E-2</v>
      </c>
      <c r="M34" s="196">
        <v>17</v>
      </c>
      <c r="N34" s="166">
        <v>8.2638888888888883E-3</v>
      </c>
      <c r="O34" s="196">
        <v>12</v>
      </c>
      <c r="P34" s="166">
        <f t="shared" si="0"/>
        <v>0.21525462962962963</v>
      </c>
      <c r="Q34" s="158">
        <f t="shared" si="2"/>
        <v>9.1435185185184675E-4</v>
      </c>
      <c r="R34" s="159">
        <f t="shared" si="1"/>
        <v>40.649532207764274</v>
      </c>
      <c r="S34" s="168"/>
      <c r="T34" s="167"/>
    </row>
    <row r="35" spans="1:20" x14ac:dyDescent="0.25">
      <c r="A35" s="161">
        <v>13</v>
      </c>
      <c r="B35" s="162">
        <v>34</v>
      </c>
      <c r="C35" s="163">
        <v>10140726570</v>
      </c>
      <c r="D35" s="164" t="s">
        <v>329</v>
      </c>
      <c r="E35" s="195">
        <v>39463</v>
      </c>
      <c r="F35" s="175" t="s">
        <v>35</v>
      </c>
      <c r="G35" s="165" t="s">
        <v>330</v>
      </c>
      <c r="H35" s="166">
        <v>6.9502314814814822E-2</v>
      </c>
      <c r="I35" s="196">
        <v>11</v>
      </c>
      <c r="J35" s="166">
        <v>7.407407407407407E-2</v>
      </c>
      <c r="K35" s="196">
        <v>46</v>
      </c>
      <c r="L35" s="166">
        <v>6.3414351851851847E-2</v>
      </c>
      <c r="M35" s="196">
        <v>45</v>
      </c>
      <c r="N35" s="166">
        <v>8.2986111111111108E-3</v>
      </c>
      <c r="O35" s="196">
        <v>14</v>
      </c>
      <c r="P35" s="166">
        <f t="shared" si="0"/>
        <v>0.21528935185185186</v>
      </c>
      <c r="Q35" s="158">
        <f t="shared" si="2"/>
        <v>9.490740740740744E-4</v>
      </c>
      <c r="R35" s="159">
        <f t="shared" si="1"/>
        <v>40.642976184076126</v>
      </c>
      <c r="S35" s="168"/>
      <c r="T35" s="167"/>
    </row>
    <row r="36" spans="1:20" x14ac:dyDescent="0.25">
      <c r="A36" s="161">
        <v>14</v>
      </c>
      <c r="B36" s="162">
        <v>43</v>
      </c>
      <c r="C36" s="163">
        <v>10126951964</v>
      </c>
      <c r="D36" s="164" t="s">
        <v>331</v>
      </c>
      <c r="E36" s="195">
        <v>39147</v>
      </c>
      <c r="F36" s="175" t="s">
        <v>32</v>
      </c>
      <c r="G36" s="165" t="s">
        <v>94</v>
      </c>
      <c r="H36" s="166">
        <v>6.9479166666666661E-2</v>
      </c>
      <c r="I36" s="196">
        <v>19</v>
      </c>
      <c r="J36" s="166">
        <v>7.407407407407407E-2</v>
      </c>
      <c r="K36" s="196">
        <v>7</v>
      </c>
      <c r="L36" s="166">
        <v>6.3414351851851847E-2</v>
      </c>
      <c r="M36" s="196">
        <v>14</v>
      </c>
      <c r="N36" s="166">
        <v>8.3333333333333332E-3</v>
      </c>
      <c r="O36" s="196">
        <v>16</v>
      </c>
      <c r="P36" s="166">
        <f t="shared" si="0"/>
        <v>0.2153009259259259</v>
      </c>
      <c r="Q36" s="158">
        <f t="shared" si="2"/>
        <v>9.6064814814811328E-4</v>
      </c>
      <c r="R36" s="159">
        <f t="shared" si="1"/>
        <v>40.640791312762069</v>
      </c>
      <c r="S36" s="168"/>
      <c r="T36" s="167"/>
    </row>
    <row r="37" spans="1:20" x14ac:dyDescent="0.25">
      <c r="A37" s="161">
        <v>15</v>
      </c>
      <c r="B37" s="162">
        <v>78</v>
      </c>
      <c r="C37" s="163">
        <v>10128375541</v>
      </c>
      <c r="D37" s="164" t="s">
        <v>332</v>
      </c>
      <c r="E37" s="195">
        <v>39306</v>
      </c>
      <c r="F37" s="175" t="s">
        <v>35</v>
      </c>
      <c r="G37" s="165" t="s">
        <v>333</v>
      </c>
      <c r="H37" s="166">
        <v>6.9502314814814822E-2</v>
      </c>
      <c r="I37" s="196">
        <v>4</v>
      </c>
      <c r="J37" s="166">
        <v>7.407407407407407E-2</v>
      </c>
      <c r="K37" s="196">
        <v>12</v>
      </c>
      <c r="L37" s="166">
        <v>6.3321759259259258E-2</v>
      </c>
      <c r="M37" s="196">
        <v>2</v>
      </c>
      <c r="N37" s="166">
        <v>8.4375000000000006E-3</v>
      </c>
      <c r="O37" s="196">
        <v>22</v>
      </c>
      <c r="P37" s="166">
        <f t="shared" si="0"/>
        <v>0.21533564814814815</v>
      </c>
      <c r="Q37" s="158">
        <f t="shared" si="2"/>
        <v>9.9537037037036868E-4</v>
      </c>
      <c r="R37" s="159">
        <f t="shared" si="1"/>
        <v>40.634238108035476</v>
      </c>
      <c r="S37" s="168"/>
      <c r="T37" s="167"/>
    </row>
    <row r="38" spans="1:20" x14ac:dyDescent="0.25">
      <c r="A38" s="161">
        <v>16</v>
      </c>
      <c r="B38" s="162">
        <v>13</v>
      </c>
      <c r="C38" s="163">
        <v>10128042105</v>
      </c>
      <c r="D38" s="164" t="s">
        <v>334</v>
      </c>
      <c r="E38" s="195">
        <v>39144</v>
      </c>
      <c r="F38" s="175" t="s">
        <v>35</v>
      </c>
      <c r="G38" s="165" t="s">
        <v>88</v>
      </c>
      <c r="H38" s="166">
        <v>6.9502314814814822E-2</v>
      </c>
      <c r="I38" s="196">
        <v>16</v>
      </c>
      <c r="J38" s="166">
        <v>7.407407407407407E-2</v>
      </c>
      <c r="K38" s="196">
        <v>37</v>
      </c>
      <c r="L38" s="166">
        <v>6.3414351851851847E-2</v>
      </c>
      <c r="M38" s="196">
        <v>31</v>
      </c>
      <c r="N38" s="166">
        <v>8.3449074074074085E-3</v>
      </c>
      <c r="O38" s="196">
        <v>17</v>
      </c>
      <c r="P38" s="166">
        <f t="shared" si="0"/>
        <v>0.21533564814814815</v>
      </c>
      <c r="Q38" s="158">
        <f t="shared" si="2"/>
        <v>9.9537037037036868E-4</v>
      </c>
      <c r="R38" s="159">
        <f t="shared" si="1"/>
        <v>40.634238108035476</v>
      </c>
      <c r="S38" s="168"/>
      <c r="T38" s="167"/>
    </row>
    <row r="39" spans="1:20" x14ac:dyDescent="0.25">
      <c r="A39" s="161">
        <v>17</v>
      </c>
      <c r="B39" s="162">
        <v>58</v>
      </c>
      <c r="C39" s="163">
        <v>10129325737</v>
      </c>
      <c r="D39" s="164" t="s">
        <v>335</v>
      </c>
      <c r="E39" s="195">
        <v>39492</v>
      </c>
      <c r="F39" s="175" t="s">
        <v>32</v>
      </c>
      <c r="G39" s="165" t="s">
        <v>336</v>
      </c>
      <c r="H39" s="166">
        <v>6.9502314814814822E-2</v>
      </c>
      <c r="I39" s="196">
        <v>17</v>
      </c>
      <c r="J39" s="166">
        <v>7.407407407407407E-2</v>
      </c>
      <c r="K39" s="196">
        <v>24</v>
      </c>
      <c r="L39" s="166">
        <v>6.3414351851851847E-2</v>
      </c>
      <c r="M39" s="196">
        <v>32</v>
      </c>
      <c r="N39" s="166">
        <v>8.3680555555555557E-3</v>
      </c>
      <c r="O39" s="196">
        <v>18</v>
      </c>
      <c r="P39" s="166">
        <f t="shared" si="0"/>
        <v>0.21535879629629631</v>
      </c>
      <c r="Q39" s="158">
        <f t="shared" si="2"/>
        <v>1.0185185185185297E-3</v>
      </c>
      <c r="R39" s="159">
        <f t="shared" si="1"/>
        <v>40.629870478852048</v>
      </c>
      <c r="S39" s="168"/>
      <c r="T39" s="167"/>
    </row>
    <row r="40" spans="1:20" x14ac:dyDescent="0.25">
      <c r="A40" s="161">
        <v>18</v>
      </c>
      <c r="B40" s="162">
        <v>56</v>
      </c>
      <c r="C40" s="163">
        <v>10127428274</v>
      </c>
      <c r="D40" s="164" t="s">
        <v>337</v>
      </c>
      <c r="E40" s="195">
        <v>39296</v>
      </c>
      <c r="F40" s="175" t="s">
        <v>32</v>
      </c>
      <c r="G40" s="165" t="s">
        <v>336</v>
      </c>
      <c r="H40" s="166">
        <v>6.9502314814814822E-2</v>
      </c>
      <c r="I40" s="196">
        <v>20</v>
      </c>
      <c r="J40" s="166">
        <v>7.407407407407407E-2</v>
      </c>
      <c r="K40" s="196">
        <v>52</v>
      </c>
      <c r="L40" s="166">
        <v>6.3414351851851847E-2</v>
      </c>
      <c r="M40" s="196">
        <v>43</v>
      </c>
      <c r="N40" s="166">
        <v>8.3912037037037045E-3</v>
      </c>
      <c r="O40" s="196">
        <v>19</v>
      </c>
      <c r="P40" s="166">
        <f t="shared" si="0"/>
        <v>0.21538194444444445</v>
      </c>
      <c r="Q40" s="158">
        <f t="shared" si="2"/>
        <v>1.041666666666663E-3</v>
      </c>
      <c r="R40" s="159">
        <f t="shared" si="1"/>
        <v>40.625503788489439</v>
      </c>
      <c r="S40" s="168"/>
      <c r="T40" s="167"/>
    </row>
    <row r="41" spans="1:20" x14ac:dyDescent="0.25">
      <c r="A41" s="161">
        <v>19</v>
      </c>
      <c r="B41" s="162">
        <v>40</v>
      </c>
      <c r="C41" s="163">
        <v>10115495355</v>
      </c>
      <c r="D41" s="164" t="s">
        <v>338</v>
      </c>
      <c r="E41" s="195">
        <v>39289</v>
      </c>
      <c r="F41" s="175" t="s">
        <v>35</v>
      </c>
      <c r="G41" s="165" t="s">
        <v>339</v>
      </c>
      <c r="H41" s="166">
        <v>6.9502314814814822E-2</v>
      </c>
      <c r="I41" s="196">
        <v>5</v>
      </c>
      <c r="J41" s="166">
        <v>7.407407407407407E-2</v>
      </c>
      <c r="K41" s="196">
        <v>20</v>
      </c>
      <c r="L41" s="166">
        <v>6.3414351851851847E-2</v>
      </c>
      <c r="M41" s="196">
        <v>13</v>
      </c>
      <c r="N41" s="166">
        <v>8.4953703703703701E-3</v>
      </c>
      <c r="O41" s="196">
        <v>23</v>
      </c>
      <c r="P41" s="166">
        <f t="shared" si="0"/>
        <v>0.21548611111111113</v>
      </c>
      <c r="Q41" s="158">
        <f t="shared" si="2"/>
        <v>1.1458333333333459E-3</v>
      </c>
      <c r="R41" s="159">
        <f t="shared" si="1"/>
        <v>40.605865291653238</v>
      </c>
      <c r="S41" s="168"/>
      <c r="T41" s="167"/>
    </row>
    <row r="42" spans="1:20" x14ac:dyDescent="0.25">
      <c r="A42" s="161">
        <v>20</v>
      </c>
      <c r="B42" s="162">
        <v>25</v>
      </c>
      <c r="C42" s="163">
        <v>10090324663</v>
      </c>
      <c r="D42" s="164" t="s">
        <v>340</v>
      </c>
      <c r="E42" s="195">
        <v>39199</v>
      </c>
      <c r="F42" s="175" t="s">
        <v>32</v>
      </c>
      <c r="G42" s="165" t="s">
        <v>95</v>
      </c>
      <c r="H42" s="166">
        <v>6.9502314814814822E-2</v>
      </c>
      <c r="I42" s="196">
        <v>9</v>
      </c>
      <c r="J42" s="166">
        <v>7.407407407407407E-2</v>
      </c>
      <c r="K42" s="196">
        <v>4</v>
      </c>
      <c r="L42" s="166">
        <v>6.3414351851851847E-2</v>
      </c>
      <c r="M42" s="196">
        <v>5</v>
      </c>
      <c r="N42" s="166">
        <v>8.5532407407407415E-3</v>
      </c>
      <c r="O42" s="196">
        <v>26</v>
      </c>
      <c r="P42" s="166">
        <f t="shared" si="0"/>
        <v>0.21554398148148149</v>
      </c>
      <c r="Q42" s="158">
        <f t="shared" si="2"/>
        <v>1.2037037037037068E-3</v>
      </c>
      <c r="R42" s="159">
        <f t="shared" si="1"/>
        <v>40.594963217526711</v>
      </c>
      <c r="S42" s="168"/>
      <c r="T42" s="167"/>
    </row>
    <row r="43" spans="1:20" x14ac:dyDescent="0.25">
      <c r="A43" s="161">
        <v>21</v>
      </c>
      <c r="B43" s="162">
        <v>70</v>
      </c>
      <c r="C43" s="163">
        <v>10130809433</v>
      </c>
      <c r="D43" s="164" t="s">
        <v>341</v>
      </c>
      <c r="E43" s="195">
        <v>39232</v>
      </c>
      <c r="F43" s="175" t="s">
        <v>32</v>
      </c>
      <c r="G43" s="165" t="s">
        <v>228</v>
      </c>
      <c r="H43" s="166">
        <v>6.9502314814814822E-2</v>
      </c>
      <c r="I43" s="196">
        <v>27</v>
      </c>
      <c r="J43" s="166">
        <v>7.407407407407407E-2</v>
      </c>
      <c r="K43" s="196">
        <v>53</v>
      </c>
      <c r="L43" s="166">
        <v>6.3414351851851847E-2</v>
      </c>
      <c r="M43" s="196">
        <v>40</v>
      </c>
      <c r="N43" s="166">
        <v>8.5995370370370357E-3</v>
      </c>
      <c r="O43" s="196">
        <v>31</v>
      </c>
      <c r="P43" s="166">
        <f t="shared" si="0"/>
        <v>0.21559027777777778</v>
      </c>
      <c r="Q43" s="158">
        <f t="shared" si="2"/>
        <v>1.2500000000000011E-3</v>
      </c>
      <c r="R43" s="159">
        <f t="shared" si="1"/>
        <v>40.586245772266068</v>
      </c>
      <c r="S43" s="168"/>
      <c r="T43" s="167"/>
    </row>
    <row r="44" spans="1:20" x14ac:dyDescent="0.25">
      <c r="A44" s="161">
        <v>22</v>
      </c>
      <c r="B44" s="162">
        <v>46</v>
      </c>
      <c r="C44" s="163">
        <v>10128533872</v>
      </c>
      <c r="D44" s="164" t="s">
        <v>342</v>
      </c>
      <c r="E44" s="195">
        <v>39544</v>
      </c>
      <c r="F44" s="175" t="s">
        <v>35</v>
      </c>
      <c r="G44" s="165" t="s">
        <v>94</v>
      </c>
      <c r="H44" s="166">
        <v>6.9502314814814822E-2</v>
      </c>
      <c r="I44" s="196">
        <v>29</v>
      </c>
      <c r="J44" s="166">
        <v>7.4178240740740739E-2</v>
      </c>
      <c r="K44" s="196">
        <v>60</v>
      </c>
      <c r="L44" s="166">
        <v>6.3483796296296302E-2</v>
      </c>
      <c r="M44" s="196">
        <v>47</v>
      </c>
      <c r="N44" s="166">
        <v>8.5069444444444437E-3</v>
      </c>
      <c r="O44" s="196">
        <v>24</v>
      </c>
      <c r="P44" s="166">
        <f t="shared" si="0"/>
        <v>0.21567129629629631</v>
      </c>
      <c r="Q44" s="158">
        <f t="shared" si="2"/>
        <v>1.331018518518523E-3</v>
      </c>
      <c r="R44" s="159">
        <f t="shared" si="1"/>
        <v>40.570999248685197</v>
      </c>
      <c r="S44" s="168"/>
      <c r="T44" s="167"/>
    </row>
    <row r="45" spans="1:20" x14ac:dyDescent="0.25">
      <c r="A45" s="161">
        <v>23</v>
      </c>
      <c r="B45" s="162">
        <v>1</v>
      </c>
      <c r="C45" s="163">
        <v>10137956818</v>
      </c>
      <c r="D45" s="164" t="s">
        <v>343</v>
      </c>
      <c r="E45" s="195">
        <v>39662</v>
      </c>
      <c r="F45" s="175" t="s">
        <v>35</v>
      </c>
      <c r="G45" s="165" t="s">
        <v>88</v>
      </c>
      <c r="H45" s="166">
        <v>6.9502314814814822E-2</v>
      </c>
      <c r="I45" s="196">
        <v>32</v>
      </c>
      <c r="J45" s="166">
        <v>7.407407407407407E-2</v>
      </c>
      <c r="K45" s="196">
        <v>40</v>
      </c>
      <c r="L45" s="166">
        <v>6.3414351851851847E-2</v>
      </c>
      <c r="M45" s="196">
        <v>29</v>
      </c>
      <c r="N45" s="166">
        <v>8.7037037037037031E-3</v>
      </c>
      <c r="O45" s="196">
        <v>36</v>
      </c>
      <c r="P45" s="166">
        <f t="shared" si="0"/>
        <v>0.21569444444444447</v>
      </c>
      <c r="Q45" s="158">
        <f t="shared" si="2"/>
        <v>1.3541666666666841E-3</v>
      </c>
      <c r="R45" s="159">
        <f t="shared" si="1"/>
        <v>40.566645202833229</v>
      </c>
      <c r="S45" s="168"/>
      <c r="T45" s="167"/>
    </row>
    <row r="46" spans="1:20" x14ac:dyDescent="0.25">
      <c r="A46" s="161">
        <v>24</v>
      </c>
      <c r="B46" s="162">
        <v>42</v>
      </c>
      <c r="C46" s="163">
        <v>10154954560</v>
      </c>
      <c r="D46" s="164" t="s">
        <v>344</v>
      </c>
      <c r="E46" s="195">
        <v>39555</v>
      </c>
      <c r="F46" s="175" t="s">
        <v>35</v>
      </c>
      <c r="G46" s="165" t="s">
        <v>339</v>
      </c>
      <c r="H46" s="166">
        <v>6.9502314814814822E-2</v>
      </c>
      <c r="I46" s="196">
        <v>8</v>
      </c>
      <c r="J46" s="166">
        <v>7.4062499999999989E-2</v>
      </c>
      <c r="K46" s="196">
        <v>6</v>
      </c>
      <c r="L46" s="166">
        <v>6.340277777777778E-2</v>
      </c>
      <c r="M46" s="196">
        <v>9</v>
      </c>
      <c r="N46" s="166">
        <v>8.7847222222222233E-3</v>
      </c>
      <c r="O46" s="196">
        <v>41</v>
      </c>
      <c r="P46" s="166">
        <f t="shared" si="0"/>
        <v>0.21575231481481483</v>
      </c>
      <c r="Q46" s="158">
        <f t="shared" si="2"/>
        <v>1.412037037037045E-3</v>
      </c>
      <c r="R46" s="159">
        <f t="shared" si="1"/>
        <v>40.555764175741643</v>
      </c>
      <c r="S46" s="168"/>
      <c r="T46" s="167"/>
    </row>
    <row r="47" spans="1:20" x14ac:dyDescent="0.25">
      <c r="A47" s="161">
        <v>25</v>
      </c>
      <c r="B47" s="162">
        <v>55</v>
      </c>
      <c r="C47" s="163">
        <v>10115494446</v>
      </c>
      <c r="D47" s="164" t="s">
        <v>345</v>
      </c>
      <c r="E47" s="195">
        <v>39359</v>
      </c>
      <c r="F47" s="175" t="s">
        <v>32</v>
      </c>
      <c r="G47" s="165" t="s">
        <v>336</v>
      </c>
      <c r="H47" s="166">
        <v>6.9502314814814822E-2</v>
      </c>
      <c r="I47" s="196">
        <v>10</v>
      </c>
      <c r="J47" s="166">
        <v>7.4004629629629629E-2</v>
      </c>
      <c r="K47" s="196">
        <v>2</v>
      </c>
      <c r="L47" s="166">
        <v>6.3414351851851847E-2</v>
      </c>
      <c r="M47" s="196">
        <v>34</v>
      </c>
      <c r="N47" s="166">
        <v>8.8541666666666664E-3</v>
      </c>
      <c r="O47" s="196">
        <v>45</v>
      </c>
      <c r="P47" s="166">
        <f t="shared" si="0"/>
        <v>0.21577546296296296</v>
      </c>
      <c r="Q47" s="158">
        <f t="shared" si="2"/>
        <v>1.4351851851851782E-3</v>
      </c>
      <c r="R47" s="159">
        <f t="shared" si="1"/>
        <v>40.551413399131043</v>
      </c>
      <c r="S47" s="168"/>
      <c r="T47" s="167"/>
    </row>
    <row r="48" spans="1:20" x14ac:dyDescent="0.25">
      <c r="A48" s="161">
        <v>26</v>
      </c>
      <c r="B48" s="162">
        <v>41</v>
      </c>
      <c r="C48" s="163">
        <v>10125782308</v>
      </c>
      <c r="D48" s="164" t="s">
        <v>346</v>
      </c>
      <c r="E48" s="195">
        <v>39431</v>
      </c>
      <c r="F48" s="175" t="s">
        <v>35</v>
      </c>
      <c r="G48" s="165" t="s">
        <v>339</v>
      </c>
      <c r="H48" s="166">
        <v>6.9490740740740742E-2</v>
      </c>
      <c r="I48" s="196">
        <v>26</v>
      </c>
      <c r="J48" s="166">
        <v>7.407407407407407E-2</v>
      </c>
      <c r="K48" s="196">
        <v>56</v>
      </c>
      <c r="L48" s="166">
        <v>6.3414351851851847E-2</v>
      </c>
      <c r="M48" s="196">
        <v>36</v>
      </c>
      <c r="N48" s="166">
        <v>8.7962962962962968E-3</v>
      </c>
      <c r="O48" s="196">
        <v>43</v>
      </c>
      <c r="P48" s="166">
        <f t="shared" si="0"/>
        <v>0.21577546296296296</v>
      </c>
      <c r="Q48" s="158">
        <f t="shared" si="2"/>
        <v>1.4351851851851782E-3</v>
      </c>
      <c r="R48" s="159">
        <f t="shared" si="1"/>
        <v>40.551413399131043</v>
      </c>
      <c r="S48" s="168"/>
      <c r="T48" s="167"/>
    </row>
    <row r="49" spans="1:20" ht="27.6" x14ac:dyDescent="0.25">
      <c r="A49" s="161">
        <v>27</v>
      </c>
      <c r="B49" s="162">
        <v>54</v>
      </c>
      <c r="C49" s="163">
        <v>10126142925</v>
      </c>
      <c r="D49" s="164" t="s">
        <v>347</v>
      </c>
      <c r="E49" s="195">
        <v>39275</v>
      </c>
      <c r="F49" s="175" t="s">
        <v>32</v>
      </c>
      <c r="G49" s="165" t="s">
        <v>322</v>
      </c>
      <c r="H49" s="166">
        <v>6.9502314814814822E-2</v>
      </c>
      <c r="I49" s="196">
        <v>15</v>
      </c>
      <c r="J49" s="166">
        <v>7.407407407407407E-2</v>
      </c>
      <c r="K49" s="196">
        <v>18</v>
      </c>
      <c r="L49" s="166">
        <v>6.3414351851851847E-2</v>
      </c>
      <c r="M49" s="196">
        <v>27</v>
      </c>
      <c r="N49" s="166">
        <v>8.8310185185185176E-3</v>
      </c>
      <c r="O49" s="196">
        <v>44</v>
      </c>
      <c r="P49" s="166">
        <f t="shared" si="0"/>
        <v>0.21582175925925928</v>
      </c>
      <c r="Q49" s="158">
        <f t="shared" si="2"/>
        <v>1.4814814814815003E-3</v>
      </c>
      <c r="R49" s="159">
        <f t="shared" si="1"/>
        <v>40.542714645787527</v>
      </c>
      <c r="S49" s="168"/>
      <c r="T49" s="167"/>
    </row>
    <row r="50" spans="1:20" x14ac:dyDescent="0.25">
      <c r="A50" s="161">
        <v>28</v>
      </c>
      <c r="B50" s="162">
        <v>67</v>
      </c>
      <c r="C50" s="163">
        <v>10131545936</v>
      </c>
      <c r="D50" s="164" t="s">
        <v>348</v>
      </c>
      <c r="E50" s="195">
        <v>39133</v>
      </c>
      <c r="F50" s="175" t="s">
        <v>32</v>
      </c>
      <c r="G50" s="165" t="s">
        <v>228</v>
      </c>
      <c r="H50" s="166">
        <v>6.9502314814814822E-2</v>
      </c>
      <c r="I50" s="196">
        <v>14</v>
      </c>
      <c r="J50" s="166">
        <v>7.407407407407407E-2</v>
      </c>
      <c r="K50" s="196">
        <v>43</v>
      </c>
      <c r="L50" s="166">
        <v>6.3414351851851847E-2</v>
      </c>
      <c r="M50" s="196">
        <v>39</v>
      </c>
      <c r="N50" s="166">
        <v>8.9004629629629625E-3</v>
      </c>
      <c r="O50" s="196">
        <v>49</v>
      </c>
      <c r="P50" s="166">
        <f t="shared" si="0"/>
        <v>0.21589120370370371</v>
      </c>
      <c r="Q50" s="158">
        <f t="shared" si="2"/>
        <v>1.5509259259259278E-3</v>
      </c>
      <c r="R50" s="159">
        <f t="shared" si="1"/>
        <v>40.529673510963384</v>
      </c>
      <c r="S50" s="168"/>
      <c r="T50" s="167"/>
    </row>
    <row r="51" spans="1:20" x14ac:dyDescent="0.25">
      <c r="A51" s="161">
        <v>29</v>
      </c>
      <c r="B51" s="162">
        <v>32</v>
      </c>
      <c r="C51" s="163">
        <v>10139215996</v>
      </c>
      <c r="D51" s="164" t="s">
        <v>349</v>
      </c>
      <c r="E51" s="195">
        <v>39552</v>
      </c>
      <c r="F51" s="175" t="s">
        <v>35</v>
      </c>
      <c r="G51" s="165" t="s">
        <v>103</v>
      </c>
      <c r="H51" s="166">
        <v>6.9502314814814822E-2</v>
      </c>
      <c r="I51" s="196">
        <v>18</v>
      </c>
      <c r="J51" s="166">
        <v>7.407407407407407E-2</v>
      </c>
      <c r="K51" s="196">
        <v>49</v>
      </c>
      <c r="L51" s="166">
        <v>6.3414351851851847E-2</v>
      </c>
      <c r="M51" s="196">
        <v>33</v>
      </c>
      <c r="N51" s="166">
        <v>9.0277777777777787E-3</v>
      </c>
      <c r="O51" s="196">
        <v>53</v>
      </c>
      <c r="P51" s="166">
        <f t="shared" si="0"/>
        <v>0.21601851851851853</v>
      </c>
      <c r="Q51" s="158">
        <f t="shared" si="2"/>
        <v>1.678240740740744E-3</v>
      </c>
      <c r="R51" s="159">
        <f t="shared" si="1"/>
        <v>40.505786540934416</v>
      </c>
      <c r="S51" s="168"/>
      <c r="T51" s="167"/>
    </row>
    <row r="52" spans="1:20" x14ac:dyDescent="0.25">
      <c r="A52" s="161">
        <v>30</v>
      </c>
      <c r="B52" s="162">
        <v>79</v>
      </c>
      <c r="C52" s="163">
        <v>10125793624</v>
      </c>
      <c r="D52" s="164" t="s">
        <v>350</v>
      </c>
      <c r="E52" s="195">
        <v>39792</v>
      </c>
      <c r="F52" s="175" t="s">
        <v>300</v>
      </c>
      <c r="G52" s="165" t="s">
        <v>333</v>
      </c>
      <c r="H52" s="166">
        <v>6.9502314814814822E-2</v>
      </c>
      <c r="I52" s="196">
        <v>31</v>
      </c>
      <c r="J52" s="166">
        <v>7.4050925925925923E-2</v>
      </c>
      <c r="K52" s="196">
        <v>19</v>
      </c>
      <c r="L52" s="166">
        <v>6.3414351851851847E-2</v>
      </c>
      <c r="M52" s="196">
        <v>15</v>
      </c>
      <c r="N52" s="166">
        <v>9.1087962962962971E-3</v>
      </c>
      <c r="O52" s="196">
        <v>57</v>
      </c>
      <c r="P52" s="166">
        <f t="shared" si="0"/>
        <v>0.21607638888888889</v>
      </c>
      <c r="Q52" s="158">
        <f t="shared" si="2"/>
        <v>1.7361111111111049E-3</v>
      </c>
      <c r="R52" s="159">
        <f t="shared" si="1"/>
        <v>40.494938132733409</v>
      </c>
      <c r="S52" s="168"/>
      <c r="T52" s="167"/>
    </row>
    <row r="53" spans="1:20" x14ac:dyDescent="0.25">
      <c r="A53" s="161">
        <v>31</v>
      </c>
      <c r="B53" s="162">
        <v>49</v>
      </c>
      <c r="C53" s="163">
        <v>10113341652</v>
      </c>
      <c r="D53" s="164" t="s">
        <v>351</v>
      </c>
      <c r="E53" s="195">
        <v>39801</v>
      </c>
      <c r="F53" s="175" t="s">
        <v>32</v>
      </c>
      <c r="G53" s="165" t="s">
        <v>93</v>
      </c>
      <c r="H53" s="166">
        <v>6.9502314814814822E-2</v>
      </c>
      <c r="I53" s="196">
        <v>22</v>
      </c>
      <c r="J53" s="166">
        <v>7.5034722222222225E-2</v>
      </c>
      <c r="K53" s="196">
        <v>65</v>
      </c>
      <c r="L53" s="166">
        <v>6.3414351851851847E-2</v>
      </c>
      <c r="M53" s="196">
        <v>10</v>
      </c>
      <c r="N53" s="166">
        <v>8.2523148148148148E-3</v>
      </c>
      <c r="O53" s="196">
        <v>11</v>
      </c>
      <c r="P53" s="166">
        <f t="shared" si="0"/>
        <v>0.2162037037037037</v>
      </c>
      <c r="Q53" s="158">
        <f t="shared" si="2"/>
        <v>1.8634259259259212E-3</v>
      </c>
      <c r="R53" s="159">
        <f t="shared" si="1"/>
        <v>40.471092077087796</v>
      </c>
      <c r="S53" s="168"/>
      <c r="T53" s="167"/>
    </row>
    <row r="54" spans="1:20" x14ac:dyDescent="0.25">
      <c r="A54" s="161">
        <v>32</v>
      </c>
      <c r="B54" s="162">
        <v>45</v>
      </c>
      <c r="C54" s="163">
        <v>10125246481</v>
      </c>
      <c r="D54" s="164" t="s">
        <v>352</v>
      </c>
      <c r="E54" s="195">
        <v>39084</v>
      </c>
      <c r="F54" s="175" t="s">
        <v>35</v>
      </c>
      <c r="G54" s="165" t="s">
        <v>94</v>
      </c>
      <c r="H54" s="166">
        <v>6.9502314814814822E-2</v>
      </c>
      <c r="I54" s="196">
        <v>23</v>
      </c>
      <c r="J54" s="166">
        <v>7.407407407407407E-2</v>
      </c>
      <c r="K54" s="196">
        <v>48</v>
      </c>
      <c r="L54" s="166">
        <v>6.4872685185185186E-2</v>
      </c>
      <c r="M54" s="196">
        <v>49</v>
      </c>
      <c r="N54" s="166">
        <v>8.5763888888888886E-3</v>
      </c>
      <c r="O54" s="196">
        <v>28</v>
      </c>
      <c r="P54" s="166">
        <f t="shared" si="0"/>
        <v>0.21702546296296299</v>
      </c>
      <c r="Q54" s="158">
        <f t="shared" si="2"/>
        <v>2.6851851851852071E-3</v>
      </c>
      <c r="R54" s="159">
        <f t="shared" si="1"/>
        <v>40.317849714681884</v>
      </c>
      <c r="S54" s="168"/>
      <c r="T54" s="167"/>
    </row>
    <row r="55" spans="1:20" x14ac:dyDescent="0.25">
      <c r="A55" s="161">
        <v>33</v>
      </c>
      <c r="B55" s="162">
        <v>48</v>
      </c>
      <c r="C55" s="163">
        <v>10113665792</v>
      </c>
      <c r="D55" s="164" t="s">
        <v>353</v>
      </c>
      <c r="E55" s="195">
        <v>39428</v>
      </c>
      <c r="F55" s="175" t="s">
        <v>32</v>
      </c>
      <c r="G55" s="165" t="s">
        <v>93</v>
      </c>
      <c r="H55" s="166">
        <v>7.149305555555556E-2</v>
      </c>
      <c r="I55" s="196">
        <v>34</v>
      </c>
      <c r="J55" s="166">
        <v>7.407407407407407E-2</v>
      </c>
      <c r="K55" s="196">
        <v>23</v>
      </c>
      <c r="L55" s="166">
        <v>6.3414351851851847E-2</v>
      </c>
      <c r="M55" s="196">
        <v>7</v>
      </c>
      <c r="N55" s="166">
        <v>8.3101851851851861E-3</v>
      </c>
      <c r="O55" s="196">
        <v>15</v>
      </c>
      <c r="P55" s="166">
        <f t="shared" si="0"/>
        <v>0.21729166666666669</v>
      </c>
      <c r="Q55" s="158">
        <f t="shared" si="2"/>
        <v>2.9513888888889062E-3</v>
      </c>
      <c r="R55" s="159">
        <f t="shared" si="1"/>
        <v>40.268456375838923</v>
      </c>
      <c r="S55" s="168"/>
      <c r="T55" s="167"/>
    </row>
    <row r="56" spans="1:20" x14ac:dyDescent="0.25">
      <c r="A56" s="161">
        <v>34</v>
      </c>
      <c r="B56" s="162">
        <v>22</v>
      </c>
      <c r="C56" s="163">
        <v>10131114678</v>
      </c>
      <c r="D56" s="164" t="s">
        <v>354</v>
      </c>
      <c r="E56" s="195">
        <v>39767</v>
      </c>
      <c r="F56" s="175" t="s">
        <v>35</v>
      </c>
      <c r="G56" s="165" t="s">
        <v>95</v>
      </c>
      <c r="H56" s="166">
        <v>7.1562499999999987E-2</v>
      </c>
      <c r="I56" s="196">
        <v>36</v>
      </c>
      <c r="J56" s="166">
        <v>7.407407407407407E-2</v>
      </c>
      <c r="K56" s="196">
        <v>30</v>
      </c>
      <c r="L56" s="166">
        <v>6.3414351851851847E-2</v>
      </c>
      <c r="M56" s="196">
        <v>20</v>
      </c>
      <c r="N56" s="166">
        <v>8.5532407407407415E-3</v>
      </c>
      <c r="O56" s="196">
        <v>27</v>
      </c>
      <c r="P56" s="166">
        <f t="shared" si="0"/>
        <v>0.21760416666666663</v>
      </c>
      <c r="Q56" s="158">
        <f t="shared" si="2"/>
        <v>3.263888888888844E-3</v>
      </c>
      <c r="R56" s="159">
        <f t="shared" si="1"/>
        <v>40.210627094303497</v>
      </c>
      <c r="S56" s="168"/>
      <c r="T56" s="167"/>
    </row>
    <row r="57" spans="1:20" x14ac:dyDescent="0.25">
      <c r="A57" s="161">
        <v>35</v>
      </c>
      <c r="B57" s="162">
        <v>6</v>
      </c>
      <c r="C57" s="163">
        <v>10132009607</v>
      </c>
      <c r="D57" s="164" t="s">
        <v>355</v>
      </c>
      <c r="E57" s="195">
        <v>39777</v>
      </c>
      <c r="F57" s="175" t="s">
        <v>35</v>
      </c>
      <c r="G57" s="165" t="s">
        <v>88</v>
      </c>
      <c r="H57" s="166">
        <v>7.1712962962962964E-2</v>
      </c>
      <c r="I57" s="196">
        <v>39</v>
      </c>
      <c r="J57" s="166">
        <v>7.407407407407407E-2</v>
      </c>
      <c r="K57" s="196">
        <v>34</v>
      </c>
      <c r="L57" s="166">
        <v>6.3414351851851847E-2</v>
      </c>
      <c r="M57" s="196">
        <v>21</v>
      </c>
      <c r="N57" s="166">
        <v>8.6458333333333335E-3</v>
      </c>
      <c r="O57" s="196">
        <v>34</v>
      </c>
      <c r="P57" s="166">
        <f t="shared" si="0"/>
        <v>0.21784722222222222</v>
      </c>
      <c r="Q57" s="158">
        <f t="shared" si="2"/>
        <v>3.5069444444444375E-3</v>
      </c>
      <c r="R57" s="159">
        <f t="shared" si="1"/>
        <v>40.165763468281796</v>
      </c>
      <c r="S57" s="168"/>
      <c r="T57" s="167"/>
    </row>
    <row r="58" spans="1:20" x14ac:dyDescent="0.25">
      <c r="A58" s="161">
        <v>36</v>
      </c>
      <c r="B58" s="162">
        <v>80</v>
      </c>
      <c r="C58" s="163">
        <v>10143867148</v>
      </c>
      <c r="D58" s="164" t="s">
        <v>356</v>
      </c>
      <c r="E58" s="195">
        <v>39721</v>
      </c>
      <c r="F58" s="175" t="s">
        <v>300</v>
      </c>
      <c r="G58" s="165" t="s">
        <v>333</v>
      </c>
      <c r="H58" s="166">
        <v>6.9502314814814822E-2</v>
      </c>
      <c r="I58" s="196">
        <v>33</v>
      </c>
      <c r="J58" s="166">
        <v>7.407407407407407E-2</v>
      </c>
      <c r="K58" s="196">
        <v>27</v>
      </c>
      <c r="L58" s="166">
        <v>6.6400462962962967E-2</v>
      </c>
      <c r="M58" s="196">
        <v>51</v>
      </c>
      <c r="N58" s="166">
        <v>8.8888888888888889E-3</v>
      </c>
      <c r="O58" s="196">
        <v>48</v>
      </c>
      <c r="P58" s="166">
        <f t="shared" si="0"/>
        <v>0.21886574074074078</v>
      </c>
      <c r="Q58" s="158">
        <f t="shared" si="2"/>
        <v>4.525462962962995E-3</v>
      </c>
      <c r="R58" s="159">
        <f t="shared" si="1"/>
        <v>39.978847170809097</v>
      </c>
      <c r="S58" s="168"/>
      <c r="T58" s="167"/>
    </row>
    <row r="59" spans="1:20" x14ac:dyDescent="0.25">
      <c r="A59" s="161">
        <v>37</v>
      </c>
      <c r="B59" s="162">
        <v>7</v>
      </c>
      <c r="C59" s="163">
        <v>10140590972</v>
      </c>
      <c r="D59" s="164" t="s">
        <v>357</v>
      </c>
      <c r="E59" s="195">
        <v>39364</v>
      </c>
      <c r="F59" s="175" t="s">
        <v>35</v>
      </c>
      <c r="G59" s="165" t="s">
        <v>88</v>
      </c>
      <c r="H59" s="166">
        <v>7.166666666666667E-2</v>
      </c>
      <c r="I59" s="196">
        <v>37</v>
      </c>
      <c r="J59" s="166">
        <v>7.5034722222222225E-2</v>
      </c>
      <c r="K59" s="196">
        <v>61</v>
      </c>
      <c r="L59" s="166">
        <v>6.3414351851851847E-2</v>
      </c>
      <c r="M59" s="196">
        <v>28</v>
      </c>
      <c r="N59" s="166">
        <v>8.7615740740740744E-3</v>
      </c>
      <c r="O59" s="196">
        <v>40</v>
      </c>
      <c r="P59" s="166">
        <f t="shared" si="0"/>
        <v>0.21887731481481482</v>
      </c>
      <c r="Q59" s="158">
        <f t="shared" si="2"/>
        <v>4.5370370370370339E-3</v>
      </c>
      <c r="R59" s="159">
        <f t="shared" si="1"/>
        <v>39.976733118290944</v>
      </c>
      <c r="S59" s="168"/>
      <c r="T59" s="167"/>
    </row>
    <row r="60" spans="1:20" x14ac:dyDescent="0.25">
      <c r="A60" s="161">
        <v>38</v>
      </c>
      <c r="B60" s="162">
        <v>2</v>
      </c>
      <c r="C60" s="163">
        <v>10125505048</v>
      </c>
      <c r="D60" s="164" t="s">
        <v>358</v>
      </c>
      <c r="E60" s="195">
        <v>39135</v>
      </c>
      <c r="F60" s="175" t="s">
        <v>32</v>
      </c>
      <c r="G60" s="165" t="s">
        <v>88</v>
      </c>
      <c r="H60" s="166">
        <v>7.2997685185185179E-2</v>
      </c>
      <c r="I60" s="196">
        <v>44</v>
      </c>
      <c r="J60" s="166">
        <v>7.4178240740740739E-2</v>
      </c>
      <c r="K60" s="196">
        <v>59</v>
      </c>
      <c r="L60" s="166">
        <v>6.3483796296296302E-2</v>
      </c>
      <c r="M60" s="196">
        <v>48</v>
      </c>
      <c r="N60" s="166">
        <v>8.5879629629629622E-3</v>
      </c>
      <c r="O60" s="196">
        <v>29</v>
      </c>
      <c r="P60" s="166">
        <f t="shared" si="0"/>
        <v>0.2192476851851852</v>
      </c>
      <c r="Q60" s="158">
        <f t="shared" si="2"/>
        <v>4.9074074074074159E-3</v>
      </c>
      <c r="R60" s="159">
        <f t="shared" si="1"/>
        <v>39.909201288074748</v>
      </c>
      <c r="S60" s="168"/>
      <c r="T60" s="167"/>
    </row>
    <row r="61" spans="1:20" x14ac:dyDescent="0.25">
      <c r="A61" s="161">
        <v>39</v>
      </c>
      <c r="B61" s="162">
        <v>28</v>
      </c>
      <c r="C61" s="163">
        <v>10127774545</v>
      </c>
      <c r="D61" s="164" t="s">
        <v>359</v>
      </c>
      <c r="E61" s="195">
        <v>39737</v>
      </c>
      <c r="F61" s="175" t="s">
        <v>35</v>
      </c>
      <c r="G61" s="165" t="s">
        <v>95</v>
      </c>
      <c r="H61" s="166">
        <v>7.3437500000000003E-2</v>
      </c>
      <c r="I61" s="196">
        <v>45</v>
      </c>
      <c r="J61" s="166">
        <v>7.407407407407407E-2</v>
      </c>
      <c r="K61" s="196">
        <v>26</v>
      </c>
      <c r="L61" s="166">
        <v>6.3414351851851847E-2</v>
      </c>
      <c r="M61" s="196">
        <v>26</v>
      </c>
      <c r="N61" s="166">
        <v>8.726851851851852E-3</v>
      </c>
      <c r="O61" s="196">
        <v>37</v>
      </c>
      <c r="P61" s="166">
        <f t="shared" si="0"/>
        <v>0.21965277777777775</v>
      </c>
      <c r="Q61" s="158">
        <f t="shared" si="2"/>
        <v>5.31249999999997E-3</v>
      </c>
      <c r="R61" s="159">
        <f t="shared" si="1"/>
        <v>39.835599114764463</v>
      </c>
      <c r="S61" s="168"/>
      <c r="T61" s="167"/>
    </row>
    <row r="62" spans="1:20" x14ac:dyDescent="0.25">
      <c r="A62" s="161">
        <v>40</v>
      </c>
      <c r="B62" s="162">
        <v>20</v>
      </c>
      <c r="C62" s="163">
        <v>10113385102</v>
      </c>
      <c r="D62" s="164" t="s">
        <v>360</v>
      </c>
      <c r="E62" s="195">
        <v>39556</v>
      </c>
      <c r="F62" s="175" t="s">
        <v>35</v>
      </c>
      <c r="G62" s="165" t="s">
        <v>95</v>
      </c>
      <c r="H62" s="166">
        <v>7.3900462962962959E-2</v>
      </c>
      <c r="I62" s="196">
        <v>46</v>
      </c>
      <c r="J62" s="166">
        <v>7.407407407407407E-2</v>
      </c>
      <c r="K62" s="196">
        <v>17</v>
      </c>
      <c r="L62" s="166">
        <v>6.3414351851851847E-2</v>
      </c>
      <c r="M62" s="196">
        <v>25</v>
      </c>
      <c r="N62" s="166">
        <v>8.5069444444444437E-3</v>
      </c>
      <c r="O62" s="196">
        <v>25</v>
      </c>
      <c r="P62" s="166">
        <f t="shared" si="0"/>
        <v>0.21989583333333332</v>
      </c>
      <c r="Q62" s="158">
        <f t="shared" si="2"/>
        <v>5.5555555555555358E-3</v>
      </c>
      <c r="R62" s="159">
        <f t="shared" si="1"/>
        <v>39.791567977261963</v>
      </c>
      <c r="S62" s="168"/>
      <c r="T62" s="167"/>
    </row>
    <row r="63" spans="1:20" x14ac:dyDescent="0.25">
      <c r="A63" s="161">
        <v>41</v>
      </c>
      <c r="B63" s="162">
        <v>38</v>
      </c>
      <c r="C63" s="163">
        <v>10119059703</v>
      </c>
      <c r="D63" s="164" t="s">
        <v>361</v>
      </c>
      <c r="E63" s="195">
        <v>39372</v>
      </c>
      <c r="F63" s="175" t="s">
        <v>35</v>
      </c>
      <c r="G63" s="165" t="s">
        <v>317</v>
      </c>
      <c r="H63" s="166">
        <v>7.436342592592593E-2</v>
      </c>
      <c r="I63" s="196">
        <v>47</v>
      </c>
      <c r="J63" s="166">
        <v>7.407407407407407E-2</v>
      </c>
      <c r="K63" s="196">
        <v>33</v>
      </c>
      <c r="L63" s="166">
        <v>6.3414351851851847E-2</v>
      </c>
      <c r="M63" s="196">
        <v>41</v>
      </c>
      <c r="N63" s="166">
        <v>8.6921296296296312E-3</v>
      </c>
      <c r="O63" s="196">
        <v>35</v>
      </c>
      <c r="P63" s="166">
        <f t="shared" si="0"/>
        <v>0.22054398148148147</v>
      </c>
      <c r="Q63" s="158">
        <f t="shared" si="2"/>
        <v>6.2037037037036835E-3</v>
      </c>
      <c r="R63" s="159">
        <f t="shared" si="1"/>
        <v>39.674626082393075</v>
      </c>
      <c r="S63" s="168"/>
      <c r="T63" s="167"/>
    </row>
    <row r="64" spans="1:20" x14ac:dyDescent="0.25">
      <c r="A64" s="161">
        <v>42</v>
      </c>
      <c r="B64" s="162">
        <v>69</v>
      </c>
      <c r="C64" s="163">
        <v>10140222473</v>
      </c>
      <c r="D64" s="164" t="s">
        <v>362</v>
      </c>
      <c r="E64" s="195">
        <v>39609</v>
      </c>
      <c r="F64" s="175" t="s">
        <v>35</v>
      </c>
      <c r="G64" s="165" t="s">
        <v>228</v>
      </c>
      <c r="H64" s="166">
        <v>7.436342592592593E-2</v>
      </c>
      <c r="I64" s="196">
        <v>48</v>
      </c>
      <c r="J64" s="166">
        <v>7.407407407407407E-2</v>
      </c>
      <c r="K64" s="196">
        <v>15</v>
      </c>
      <c r="L64" s="166">
        <v>6.3414351851851847E-2</v>
      </c>
      <c r="M64" s="196">
        <v>24</v>
      </c>
      <c r="N64" s="166">
        <v>8.7384259259259255E-3</v>
      </c>
      <c r="O64" s="196">
        <v>38</v>
      </c>
      <c r="P64" s="166">
        <f t="shared" si="0"/>
        <v>0.22059027777777776</v>
      </c>
      <c r="Q64" s="158">
        <f t="shared" si="2"/>
        <v>6.2499999999999778E-3</v>
      </c>
      <c r="R64" s="159">
        <f t="shared" si="1"/>
        <v>39.666299386116798</v>
      </c>
      <c r="S64" s="168"/>
      <c r="T64" s="167"/>
    </row>
    <row r="65" spans="1:20" x14ac:dyDescent="0.25">
      <c r="A65" s="161">
        <v>43</v>
      </c>
      <c r="B65" s="162">
        <v>62</v>
      </c>
      <c r="C65" s="163">
        <v>10128523963</v>
      </c>
      <c r="D65" s="164" t="s">
        <v>363</v>
      </c>
      <c r="E65" s="195">
        <v>39366</v>
      </c>
      <c r="F65" s="175" t="s">
        <v>35</v>
      </c>
      <c r="G65" s="165" t="s">
        <v>212</v>
      </c>
      <c r="H65" s="166">
        <v>7.1875000000000008E-2</v>
      </c>
      <c r="I65" s="196">
        <v>41</v>
      </c>
      <c r="J65" s="166">
        <v>7.407407407407407E-2</v>
      </c>
      <c r="K65" s="196">
        <v>47</v>
      </c>
      <c r="L65" s="166">
        <v>6.6354166666666659E-2</v>
      </c>
      <c r="M65" s="196">
        <v>50</v>
      </c>
      <c r="N65" s="166">
        <v>8.6342592592592599E-3</v>
      </c>
      <c r="O65" s="196">
        <v>33</v>
      </c>
      <c r="P65" s="166">
        <f t="shared" si="0"/>
        <v>0.22093750000000001</v>
      </c>
      <c r="Q65" s="158">
        <f t="shared" si="2"/>
        <v>6.5972222222222265E-3</v>
      </c>
      <c r="R65" s="159">
        <f t="shared" si="1"/>
        <v>39.603960396039604</v>
      </c>
      <c r="S65" s="168"/>
      <c r="T65" s="167"/>
    </row>
    <row r="66" spans="1:20" x14ac:dyDescent="0.25">
      <c r="A66" s="161">
        <v>44</v>
      </c>
      <c r="B66" s="162">
        <v>27</v>
      </c>
      <c r="C66" s="163">
        <v>10114923762</v>
      </c>
      <c r="D66" s="164" t="s">
        <v>364</v>
      </c>
      <c r="E66" s="195">
        <v>39685</v>
      </c>
      <c r="F66" s="175" t="s">
        <v>35</v>
      </c>
      <c r="G66" s="165" t="s">
        <v>95</v>
      </c>
      <c r="H66" s="166">
        <v>7.4606481481481482E-2</v>
      </c>
      <c r="I66" s="196">
        <v>49</v>
      </c>
      <c r="J66" s="166">
        <v>7.407407407407407E-2</v>
      </c>
      <c r="K66" s="196">
        <v>13</v>
      </c>
      <c r="L66" s="166">
        <v>6.3298611111111111E-2</v>
      </c>
      <c r="M66" s="196">
        <v>1</v>
      </c>
      <c r="N66" s="166">
        <v>8.9930555555555545E-3</v>
      </c>
      <c r="O66" s="196">
        <v>52</v>
      </c>
      <c r="P66" s="166">
        <f t="shared" si="0"/>
        <v>0.22097222222222221</v>
      </c>
      <c r="Q66" s="158">
        <f t="shared" si="2"/>
        <v>6.6319444444444264E-3</v>
      </c>
      <c r="R66" s="159">
        <f t="shared" si="1"/>
        <v>39.597737272155875</v>
      </c>
      <c r="S66" s="168"/>
      <c r="T66" s="167"/>
    </row>
    <row r="67" spans="1:20" x14ac:dyDescent="0.25">
      <c r="A67" s="161">
        <v>45</v>
      </c>
      <c r="B67" s="162">
        <v>24</v>
      </c>
      <c r="C67" s="163">
        <v>10094392906</v>
      </c>
      <c r="D67" s="164" t="s">
        <v>365</v>
      </c>
      <c r="E67" s="195">
        <v>39681</v>
      </c>
      <c r="F67" s="175" t="s">
        <v>35</v>
      </c>
      <c r="G67" s="165" t="s">
        <v>95</v>
      </c>
      <c r="H67" s="166">
        <v>7.4942129629629636E-2</v>
      </c>
      <c r="I67" s="196">
        <v>50</v>
      </c>
      <c r="J67" s="166">
        <v>7.407407407407407E-2</v>
      </c>
      <c r="K67" s="196">
        <v>16</v>
      </c>
      <c r="L67" s="166">
        <v>6.3414351851851847E-2</v>
      </c>
      <c r="M67" s="196">
        <v>4</v>
      </c>
      <c r="N67" s="166">
        <v>8.8773148148148153E-3</v>
      </c>
      <c r="O67" s="196">
        <v>46</v>
      </c>
      <c r="P67" s="166">
        <f t="shared" si="0"/>
        <v>0.22130787037037039</v>
      </c>
      <c r="Q67" s="158">
        <f t="shared" si="2"/>
        <v>6.9675925925926085E-3</v>
      </c>
      <c r="R67" s="159">
        <f t="shared" si="1"/>
        <v>39.537681083625337</v>
      </c>
      <c r="S67" s="168"/>
      <c r="T67" s="167"/>
    </row>
    <row r="68" spans="1:20" x14ac:dyDescent="0.25">
      <c r="A68" s="161">
        <v>46</v>
      </c>
      <c r="B68" s="162">
        <v>68</v>
      </c>
      <c r="C68" s="163">
        <v>10140309369</v>
      </c>
      <c r="D68" s="164" t="s">
        <v>366</v>
      </c>
      <c r="E68" s="195">
        <v>39744</v>
      </c>
      <c r="F68" s="175" t="s">
        <v>32</v>
      </c>
      <c r="G68" s="165" t="s">
        <v>228</v>
      </c>
      <c r="H68" s="166">
        <v>7.166666666666667E-2</v>
      </c>
      <c r="I68" s="196">
        <v>38</v>
      </c>
      <c r="J68" s="166">
        <v>7.407407407407407E-2</v>
      </c>
      <c r="K68" s="196">
        <v>55</v>
      </c>
      <c r="L68" s="166">
        <v>6.7546296296296285E-2</v>
      </c>
      <c r="M68" s="196">
        <v>56</v>
      </c>
      <c r="N68" s="166">
        <v>9.1782407407407403E-3</v>
      </c>
      <c r="O68" s="196">
        <v>58</v>
      </c>
      <c r="P68" s="166">
        <f t="shared" si="0"/>
        <v>0.22246527777777775</v>
      </c>
      <c r="Q68" s="158">
        <f t="shared" si="2"/>
        <v>8.1249999999999656E-3</v>
      </c>
      <c r="R68" s="159">
        <f t="shared" si="1"/>
        <v>39.331980646168255</v>
      </c>
      <c r="S68" s="168"/>
      <c r="T68" s="167"/>
    </row>
    <row r="69" spans="1:20" x14ac:dyDescent="0.25">
      <c r="A69" s="161">
        <v>47</v>
      </c>
      <c r="B69" s="162">
        <v>76</v>
      </c>
      <c r="C69" s="163">
        <v>10142893512</v>
      </c>
      <c r="D69" s="164" t="s">
        <v>367</v>
      </c>
      <c r="E69" s="195">
        <v>39754</v>
      </c>
      <c r="F69" s="175" t="s">
        <v>35</v>
      </c>
      <c r="G69" s="165" t="s">
        <v>333</v>
      </c>
      <c r="H69" s="166">
        <v>7.1759259259259259E-2</v>
      </c>
      <c r="I69" s="196">
        <v>40</v>
      </c>
      <c r="J69" s="166">
        <v>7.407407407407407E-2</v>
      </c>
      <c r="K69" s="196">
        <v>44</v>
      </c>
      <c r="L69" s="166">
        <v>6.7546296296296285E-2</v>
      </c>
      <c r="M69" s="196">
        <v>53</v>
      </c>
      <c r="N69" s="166">
        <v>9.571759259259259E-3</v>
      </c>
      <c r="O69" s="196">
        <v>71</v>
      </c>
      <c r="P69" s="166">
        <f t="shared" si="0"/>
        <v>0.22295138888888885</v>
      </c>
      <c r="Q69" s="158">
        <f t="shared" si="2"/>
        <v>8.6111111111110694E-3</v>
      </c>
      <c r="R69" s="159">
        <f t="shared" si="1"/>
        <v>39.246223329699426</v>
      </c>
      <c r="S69" s="168"/>
      <c r="T69" s="167"/>
    </row>
    <row r="70" spans="1:20" x14ac:dyDescent="0.25">
      <c r="A70" s="161">
        <v>48</v>
      </c>
      <c r="B70" s="162">
        <v>21</v>
      </c>
      <c r="C70" s="163">
        <v>10124492410</v>
      </c>
      <c r="D70" s="164" t="s">
        <v>368</v>
      </c>
      <c r="E70" s="195">
        <v>39643</v>
      </c>
      <c r="F70" s="175" t="s">
        <v>35</v>
      </c>
      <c r="G70" s="165" t="s">
        <v>95</v>
      </c>
      <c r="H70" s="166">
        <v>7.7048611111111109E-2</v>
      </c>
      <c r="I70" s="196">
        <v>57</v>
      </c>
      <c r="J70" s="166">
        <v>7.407407407407407E-2</v>
      </c>
      <c r="K70" s="196">
        <v>8</v>
      </c>
      <c r="L70" s="166">
        <v>6.3414351851851847E-2</v>
      </c>
      <c r="M70" s="196">
        <v>44</v>
      </c>
      <c r="N70" s="166">
        <v>8.4143518518518517E-3</v>
      </c>
      <c r="O70" s="196">
        <v>21</v>
      </c>
      <c r="P70" s="166">
        <f t="shared" si="0"/>
        <v>0.22295138888888888</v>
      </c>
      <c r="Q70" s="158">
        <f t="shared" si="2"/>
        <v>8.6111111111110972E-3</v>
      </c>
      <c r="R70" s="159">
        <f t="shared" si="1"/>
        <v>39.246223329699426</v>
      </c>
      <c r="S70" s="168"/>
      <c r="T70" s="167"/>
    </row>
    <row r="71" spans="1:20" x14ac:dyDescent="0.25">
      <c r="A71" s="161">
        <v>49</v>
      </c>
      <c r="B71" s="162">
        <v>83</v>
      </c>
      <c r="C71" s="163">
        <v>10126946409</v>
      </c>
      <c r="D71" s="164" t="s">
        <v>369</v>
      </c>
      <c r="E71" s="195">
        <v>39433</v>
      </c>
      <c r="F71" s="175" t="s">
        <v>35</v>
      </c>
      <c r="G71" s="165" t="s">
        <v>325</v>
      </c>
      <c r="H71" s="166">
        <v>7.149305555555556E-2</v>
      </c>
      <c r="I71" s="196">
        <v>35</v>
      </c>
      <c r="J71" s="166">
        <v>7.407407407407407E-2</v>
      </c>
      <c r="K71" s="196">
        <v>28</v>
      </c>
      <c r="L71" s="166">
        <v>6.9490740740740742E-2</v>
      </c>
      <c r="M71" s="196">
        <v>59</v>
      </c>
      <c r="N71" s="166">
        <v>8.4143518518518517E-3</v>
      </c>
      <c r="O71" s="196">
        <v>20</v>
      </c>
      <c r="P71" s="166">
        <f t="shared" si="0"/>
        <v>0.22347222222222224</v>
      </c>
      <c r="Q71" s="158">
        <f t="shared" si="2"/>
        <v>9.1319444444444564E-3</v>
      </c>
      <c r="R71" s="159">
        <f t="shared" si="1"/>
        <v>39.154754505904286</v>
      </c>
      <c r="S71" s="168"/>
      <c r="T71" s="167"/>
    </row>
    <row r="72" spans="1:20" x14ac:dyDescent="0.25">
      <c r="A72" s="161">
        <v>50</v>
      </c>
      <c r="B72" s="162">
        <v>57</v>
      </c>
      <c r="C72" s="163">
        <v>10129326040</v>
      </c>
      <c r="D72" s="164" t="s">
        <v>370</v>
      </c>
      <c r="E72" s="195">
        <v>39644</v>
      </c>
      <c r="F72" s="175" t="s">
        <v>32</v>
      </c>
      <c r="G72" s="165" t="s">
        <v>336</v>
      </c>
      <c r="H72" s="166">
        <v>7.7048611111111109E-2</v>
      </c>
      <c r="I72" s="196">
        <v>51</v>
      </c>
      <c r="J72" s="166">
        <v>7.407407407407407E-2</v>
      </c>
      <c r="K72" s="196">
        <v>21</v>
      </c>
      <c r="L72" s="166">
        <v>6.3414351851851847E-2</v>
      </c>
      <c r="M72" s="196">
        <v>37</v>
      </c>
      <c r="N72" s="166">
        <v>8.9814814814814809E-3</v>
      </c>
      <c r="O72" s="196">
        <v>50</v>
      </c>
      <c r="P72" s="166">
        <f t="shared" si="0"/>
        <v>0.22351851851851851</v>
      </c>
      <c r="Q72" s="158">
        <f t="shared" si="2"/>
        <v>9.1782407407407229E-3</v>
      </c>
      <c r="R72" s="159">
        <f t="shared" si="1"/>
        <v>39.146644573322284</v>
      </c>
      <c r="S72" s="168"/>
      <c r="T72" s="167"/>
    </row>
    <row r="73" spans="1:20" x14ac:dyDescent="0.25">
      <c r="A73" s="161">
        <v>51</v>
      </c>
      <c r="B73" s="162">
        <v>87</v>
      </c>
      <c r="C73" s="163">
        <v>10117596114</v>
      </c>
      <c r="D73" s="164" t="s">
        <v>371</v>
      </c>
      <c r="E73" s="195">
        <v>39367</v>
      </c>
      <c r="F73" s="175" t="s">
        <v>35</v>
      </c>
      <c r="G73" s="165" t="s">
        <v>85</v>
      </c>
      <c r="H73" s="166">
        <v>7.7048611111111109E-2</v>
      </c>
      <c r="I73" s="196">
        <v>55</v>
      </c>
      <c r="J73" s="166">
        <v>7.407407407407407E-2</v>
      </c>
      <c r="K73" s="196">
        <v>32</v>
      </c>
      <c r="L73" s="166">
        <v>6.3414351851851847E-2</v>
      </c>
      <c r="M73" s="196">
        <v>16</v>
      </c>
      <c r="N73" s="166">
        <v>9.3171296296296283E-3</v>
      </c>
      <c r="O73" s="196">
        <v>64</v>
      </c>
      <c r="P73" s="166">
        <f t="shared" si="0"/>
        <v>0.22385416666666666</v>
      </c>
      <c r="Q73" s="158">
        <f t="shared" si="2"/>
        <v>9.5138888888888773E-3</v>
      </c>
      <c r="R73" s="159">
        <f t="shared" si="1"/>
        <v>39.087947882736159</v>
      </c>
      <c r="S73" s="168"/>
      <c r="T73" s="167"/>
    </row>
    <row r="74" spans="1:20" x14ac:dyDescent="0.25">
      <c r="A74" s="161">
        <v>52</v>
      </c>
      <c r="B74" s="162">
        <v>47</v>
      </c>
      <c r="C74" s="163">
        <v>10136740476</v>
      </c>
      <c r="D74" s="164" t="s">
        <v>372</v>
      </c>
      <c r="E74" s="195">
        <v>39442</v>
      </c>
      <c r="F74" s="175" t="s">
        <v>35</v>
      </c>
      <c r="G74" s="165" t="s">
        <v>94</v>
      </c>
      <c r="H74" s="166">
        <v>7.8425925925925913E-2</v>
      </c>
      <c r="I74" s="196">
        <v>60</v>
      </c>
      <c r="J74" s="166">
        <v>7.407407407407407E-2</v>
      </c>
      <c r="K74" s="196">
        <v>36</v>
      </c>
      <c r="L74" s="166">
        <v>6.3414351851851847E-2</v>
      </c>
      <c r="M74" s="196">
        <v>22</v>
      </c>
      <c r="N74" s="166">
        <v>9.2592592592592605E-3</v>
      </c>
      <c r="O74" s="196">
        <v>60</v>
      </c>
      <c r="P74" s="166">
        <f t="shared" si="0"/>
        <v>0.22517361111111109</v>
      </c>
      <c r="Q74" s="158">
        <f t="shared" si="2"/>
        <v>1.0833333333333306E-2</v>
      </c>
      <c r="R74" s="159">
        <f t="shared" si="1"/>
        <v>38.858905165767155</v>
      </c>
      <c r="S74" s="168"/>
      <c r="T74" s="167"/>
    </row>
    <row r="75" spans="1:20" x14ac:dyDescent="0.25">
      <c r="A75" s="161">
        <v>53</v>
      </c>
      <c r="B75" s="162">
        <v>75</v>
      </c>
      <c r="C75" s="163">
        <v>10116100900</v>
      </c>
      <c r="D75" s="164" t="s">
        <v>373</v>
      </c>
      <c r="E75" s="195">
        <v>39611</v>
      </c>
      <c r="F75" s="175" t="s">
        <v>32</v>
      </c>
      <c r="G75" s="165" t="s">
        <v>102</v>
      </c>
      <c r="H75" s="166">
        <v>7.9143518518518516E-2</v>
      </c>
      <c r="I75" s="196">
        <v>68</v>
      </c>
      <c r="J75" s="166">
        <v>7.407407407407407E-2</v>
      </c>
      <c r="K75" s="196">
        <v>57</v>
      </c>
      <c r="L75" s="166">
        <v>6.33912037037037E-2</v>
      </c>
      <c r="M75" s="196">
        <v>8</v>
      </c>
      <c r="N75" s="166">
        <v>8.6226851851851846E-3</v>
      </c>
      <c r="O75" s="196">
        <v>32</v>
      </c>
      <c r="P75" s="166">
        <f t="shared" si="0"/>
        <v>0.2252314814814815</v>
      </c>
      <c r="Q75" s="158">
        <f t="shared" si="2"/>
        <v>1.0891203703703722E-2</v>
      </c>
      <c r="R75" s="159">
        <f t="shared" si="1"/>
        <v>38.848920863309353</v>
      </c>
      <c r="S75" s="168"/>
      <c r="T75" s="167"/>
    </row>
    <row r="76" spans="1:20" x14ac:dyDescent="0.25">
      <c r="A76" s="161">
        <v>54</v>
      </c>
      <c r="B76" s="162">
        <v>29</v>
      </c>
      <c r="C76" s="163">
        <v>10105526886</v>
      </c>
      <c r="D76" s="164" t="s">
        <v>374</v>
      </c>
      <c r="E76" s="195">
        <v>39234</v>
      </c>
      <c r="F76" s="175" t="s">
        <v>300</v>
      </c>
      <c r="G76" s="165" t="s">
        <v>95</v>
      </c>
      <c r="H76" s="166">
        <v>7.8425925925925913E-2</v>
      </c>
      <c r="I76" s="196">
        <v>65</v>
      </c>
      <c r="J76" s="166">
        <v>7.407407407407407E-2</v>
      </c>
      <c r="K76" s="196">
        <v>45</v>
      </c>
      <c r="L76" s="166">
        <v>6.3414351851851847E-2</v>
      </c>
      <c r="M76" s="196">
        <v>42</v>
      </c>
      <c r="N76" s="166">
        <v>9.432870370370371E-3</v>
      </c>
      <c r="O76" s="196">
        <v>67</v>
      </c>
      <c r="P76" s="166">
        <f t="shared" si="0"/>
        <v>0.2253472222222222</v>
      </c>
      <c r="Q76" s="158">
        <f t="shared" si="2"/>
        <v>1.1006944444444416E-2</v>
      </c>
      <c r="R76" s="159">
        <f t="shared" si="1"/>
        <v>38.828967642526962</v>
      </c>
      <c r="S76" s="168"/>
      <c r="T76" s="167"/>
    </row>
    <row r="77" spans="1:20" x14ac:dyDescent="0.25">
      <c r="A77" s="161">
        <v>55</v>
      </c>
      <c r="B77" s="162">
        <v>64</v>
      </c>
      <c r="C77" s="163">
        <v>10133681542</v>
      </c>
      <c r="D77" s="164" t="s">
        <v>375</v>
      </c>
      <c r="E77" s="195">
        <v>39721</v>
      </c>
      <c r="F77" s="175" t="s">
        <v>300</v>
      </c>
      <c r="G77" s="165" t="s">
        <v>212</v>
      </c>
      <c r="H77" s="166">
        <v>7.1875000000000008E-2</v>
      </c>
      <c r="I77" s="196">
        <v>42</v>
      </c>
      <c r="J77" s="166">
        <v>7.407407407407407E-2</v>
      </c>
      <c r="K77" s="196">
        <v>58</v>
      </c>
      <c r="L77" s="166">
        <v>7.0914351851851853E-2</v>
      </c>
      <c r="M77" s="196">
        <v>60</v>
      </c>
      <c r="N77" s="166">
        <v>1.0300925925925927E-2</v>
      </c>
      <c r="O77" s="196">
        <v>77</v>
      </c>
      <c r="P77" s="166">
        <f t="shared" si="0"/>
        <v>0.22716435185185188</v>
      </c>
      <c r="Q77" s="158">
        <f t="shared" si="2"/>
        <v>1.2824074074074099E-2</v>
      </c>
      <c r="R77" s="159">
        <f t="shared" si="1"/>
        <v>38.518367554898866</v>
      </c>
      <c r="S77" s="168"/>
      <c r="T77" s="167"/>
    </row>
    <row r="78" spans="1:20" x14ac:dyDescent="0.25">
      <c r="A78" s="161">
        <v>56</v>
      </c>
      <c r="B78" s="162">
        <v>16</v>
      </c>
      <c r="C78" s="163">
        <v>10129071820</v>
      </c>
      <c r="D78" s="164" t="s">
        <v>376</v>
      </c>
      <c r="E78" s="195">
        <v>39294</v>
      </c>
      <c r="F78" s="175" t="s">
        <v>35</v>
      </c>
      <c r="G78" s="165" t="s">
        <v>88</v>
      </c>
      <c r="H78" s="166">
        <v>7.7048611111111109E-2</v>
      </c>
      <c r="I78" s="196">
        <v>58</v>
      </c>
      <c r="J78" s="166">
        <v>7.3958333333333334E-2</v>
      </c>
      <c r="K78" s="196">
        <v>1</v>
      </c>
      <c r="L78" s="166">
        <v>6.7546296296296285E-2</v>
      </c>
      <c r="M78" s="196">
        <v>52</v>
      </c>
      <c r="N78" s="166">
        <v>8.7615740740740744E-3</v>
      </c>
      <c r="O78" s="196">
        <v>39</v>
      </c>
      <c r="P78" s="166">
        <f t="shared" si="0"/>
        <v>0.2273148148148148</v>
      </c>
      <c r="Q78" s="158">
        <f t="shared" si="2"/>
        <v>1.2974537037037021E-2</v>
      </c>
      <c r="R78" s="159">
        <f t="shared" si="1"/>
        <v>38.492871690427698</v>
      </c>
      <c r="S78" s="168"/>
      <c r="T78" s="167"/>
    </row>
    <row r="79" spans="1:20" x14ac:dyDescent="0.25">
      <c r="A79" s="161">
        <v>57</v>
      </c>
      <c r="B79" s="162">
        <v>61</v>
      </c>
      <c r="C79" s="163">
        <v>10127428375</v>
      </c>
      <c r="D79" s="164" t="s">
        <v>377</v>
      </c>
      <c r="E79" s="195">
        <v>39376</v>
      </c>
      <c r="F79" s="175" t="s">
        <v>35</v>
      </c>
      <c r="G79" s="165" t="s">
        <v>336</v>
      </c>
      <c r="H79" s="166">
        <v>7.8425925925925913E-2</v>
      </c>
      <c r="I79" s="196">
        <v>64</v>
      </c>
      <c r="J79" s="166">
        <v>7.407407407407407E-2</v>
      </c>
      <c r="K79" s="196">
        <v>41</v>
      </c>
      <c r="L79" s="166">
        <v>6.7546296296296285E-2</v>
      </c>
      <c r="M79" s="196">
        <v>54</v>
      </c>
      <c r="N79" s="166">
        <v>8.9814814814814809E-3</v>
      </c>
      <c r="O79" s="196">
        <v>51</v>
      </c>
      <c r="P79" s="166">
        <f t="shared" si="0"/>
        <v>0.22902777777777772</v>
      </c>
      <c r="Q79" s="158">
        <f t="shared" si="2"/>
        <v>1.4687499999999937E-2</v>
      </c>
      <c r="R79" s="159">
        <f t="shared" si="1"/>
        <v>38.204972710733777</v>
      </c>
      <c r="S79" s="168"/>
      <c r="T79" s="167"/>
    </row>
    <row r="80" spans="1:20" x14ac:dyDescent="0.25">
      <c r="A80" s="161">
        <v>58</v>
      </c>
      <c r="B80" s="162">
        <v>30</v>
      </c>
      <c r="C80" s="163">
        <v>10105158084</v>
      </c>
      <c r="D80" s="164" t="s">
        <v>378</v>
      </c>
      <c r="E80" s="195">
        <v>39273</v>
      </c>
      <c r="F80" s="175" t="s">
        <v>32</v>
      </c>
      <c r="G80" s="165" t="s">
        <v>95</v>
      </c>
      <c r="H80" s="166">
        <v>7.8425925925925913E-2</v>
      </c>
      <c r="I80" s="196">
        <v>59</v>
      </c>
      <c r="J80" s="166">
        <v>7.407407407407407E-2</v>
      </c>
      <c r="K80" s="196">
        <v>51</v>
      </c>
      <c r="L80" s="166">
        <v>6.7546296296296285E-2</v>
      </c>
      <c r="M80" s="196">
        <v>55</v>
      </c>
      <c r="N80" s="166">
        <v>9.525462962962963E-3</v>
      </c>
      <c r="O80" s="196">
        <v>70</v>
      </c>
      <c r="P80" s="166">
        <f t="shared" si="0"/>
        <v>0.22957175925925921</v>
      </c>
      <c r="Q80" s="158">
        <f t="shared" si="2"/>
        <v>1.5231481481481429E-2</v>
      </c>
      <c r="R80" s="159">
        <f t="shared" si="1"/>
        <v>38.114444164355938</v>
      </c>
      <c r="S80" s="168"/>
      <c r="T80" s="167"/>
    </row>
    <row r="81" spans="1:20" x14ac:dyDescent="0.25">
      <c r="A81" s="161">
        <v>59</v>
      </c>
      <c r="B81" s="162">
        <v>23</v>
      </c>
      <c r="C81" s="163">
        <v>10116980869</v>
      </c>
      <c r="D81" s="164" t="s">
        <v>379</v>
      </c>
      <c r="E81" s="195">
        <v>39723</v>
      </c>
      <c r="F81" s="175" t="s">
        <v>35</v>
      </c>
      <c r="G81" s="165" t="s">
        <v>95</v>
      </c>
      <c r="H81" s="166">
        <v>7.7048611111111109E-2</v>
      </c>
      <c r="I81" s="196">
        <v>56</v>
      </c>
      <c r="J81" s="166">
        <v>7.407407407407407E-2</v>
      </c>
      <c r="K81" s="196">
        <v>35</v>
      </c>
      <c r="L81" s="166">
        <v>7.0914351851851853E-2</v>
      </c>
      <c r="M81" s="196">
        <v>62</v>
      </c>
      <c r="N81" s="166">
        <v>9.3055555555555548E-3</v>
      </c>
      <c r="O81" s="196">
        <v>63</v>
      </c>
      <c r="P81" s="166">
        <f t="shared" si="0"/>
        <v>0.2313425925925926</v>
      </c>
      <c r="Q81" s="158">
        <f t="shared" ref="Q81" si="3">P81-$P$23</f>
        <v>1.7002314814814817E-2</v>
      </c>
      <c r="R81" s="159">
        <f t="shared" si="1"/>
        <v>37.822693616169701</v>
      </c>
      <c r="S81" s="168"/>
      <c r="T81" s="167"/>
    </row>
    <row r="82" spans="1:20" x14ac:dyDescent="0.25">
      <c r="A82" s="161">
        <v>60</v>
      </c>
      <c r="B82" s="162">
        <v>37</v>
      </c>
      <c r="C82" s="163">
        <v>10144672551</v>
      </c>
      <c r="D82" s="164" t="s">
        <v>380</v>
      </c>
      <c r="E82" s="195">
        <v>39352</v>
      </c>
      <c r="F82" s="175" t="s">
        <v>300</v>
      </c>
      <c r="G82" s="165" t="s">
        <v>317</v>
      </c>
      <c r="H82" s="166">
        <v>7.9143518518518516E-2</v>
      </c>
      <c r="I82" s="196">
        <v>70</v>
      </c>
      <c r="J82" s="166">
        <v>7.5034722222222225E-2</v>
      </c>
      <c r="K82" s="196">
        <v>66</v>
      </c>
      <c r="L82" s="166">
        <v>6.9490740740740742E-2</v>
      </c>
      <c r="M82" s="196">
        <v>58</v>
      </c>
      <c r="N82" s="166">
        <v>8.7847222222222233E-3</v>
      </c>
      <c r="O82" s="196">
        <v>42</v>
      </c>
      <c r="P82" s="166">
        <f t="shared" si="0"/>
        <v>0.23245370370370372</v>
      </c>
      <c r="Q82" s="158">
        <f t="shared" ref="Q82:Q102" si="4">P82-$P$23</f>
        <v>1.8113425925925936E-2</v>
      </c>
      <c r="R82" s="159">
        <f t="shared" ref="R82:R102" si="5">IFERROR($R$19*3600/(HOUR(P82)*3600+MINUTE(P82)*60+SECOND(P82)),"")</f>
        <v>37.641904003186617</v>
      </c>
      <c r="S82" s="168"/>
      <c r="T82" s="167"/>
    </row>
    <row r="83" spans="1:20" x14ac:dyDescent="0.25">
      <c r="A83" s="161">
        <v>61</v>
      </c>
      <c r="B83" s="162">
        <v>77</v>
      </c>
      <c r="C83" s="163">
        <v>10125250525</v>
      </c>
      <c r="D83" s="164" t="s">
        <v>381</v>
      </c>
      <c r="E83" s="195">
        <v>39605</v>
      </c>
      <c r="F83" s="175" t="s">
        <v>300</v>
      </c>
      <c r="G83" s="165" t="s">
        <v>333</v>
      </c>
      <c r="H83" s="166">
        <v>7.7048611111111109E-2</v>
      </c>
      <c r="I83" s="196">
        <v>52</v>
      </c>
      <c r="J83" s="166">
        <v>7.407407407407407E-2</v>
      </c>
      <c r="K83" s="196">
        <v>22</v>
      </c>
      <c r="L83" s="166">
        <v>7.2291666666666657E-2</v>
      </c>
      <c r="M83" s="196">
        <v>68</v>
      </c>
      <c r="N83" s="166">
        <v>9.0856481481481483E-3</v>
      </c>
      <c r="O83" s="196">
        <v>56</v>
      </c>
      <c r="P83" s="166">
        <f t="shared" si="0"/>
        <v>0.23249999999999998</v>
      </c>
      <c r="Q83" s="158">
        <f t="shared" si="4"/>
        <v>1.8159722222222202E-2</v>
      </c>
      <c r="R83" s="159">
        <f t="shared" si="5"/>
        <v>37.634408602150536</v>
      </c>
      <c r="S83" s="168"/>
      <c r="T83" s="167"/>
    </row>
    <row r="84" spans="1:20" x14ac:dyDescent="0.25">
      <c r="A84" s="161">
        <v>62</v>
      </c>
      <c r="B84" s="162">
        <v>5</v>
      </c>
      <c r="C84" s="163">
        <v>10138543060</v>
      </c>
      <c r="D84" s="164" t="s">
        <v>382</v>
      </c>
      <c r="E84" s="195">
        <v>39672</v>
      </c>
      <c r="F84" s="175" t="s">
        <v>35</v>
      </c>
      <c r="G84" s="165" t="s">
        <v>88</v>
      </c>
      <c r="H84" s="166">
        <v>7.9143518518518516E-2</v>
      </c>
      <c r="I84" s="196">
        <v>67</v>
      </c>
      <c r="J84" s="166">
        <v>7.407407407407407E-2</v>
      </c>
      <c r="K84" s="196">
        <v>31</v>
      </c>
      <c r="L84" s="166">
        <v>7.0914351851851853E-2</v>
      </c>
      <c r="M84" s="196">
        <v>61</v>
      </c>
      <c r="N84" s="166">
        <v>8.5995370370370357E-3</v>
      </c>
      <c r="O84" s="196">
        <v>30</v>
      </c>
      <c r="P84" s="166">
        <f t="shared" si="0"/>
        <v>0.23273148148148148</v>
      </c>
      <c r="Q84" s="158">
        <f t="shared" si="4"/>
        <v>1.8391203703703701E-2</v>
      </c>
      <c r="R84" s="159">
        <f t="shared" si="5"/>
        <v>37.596976327829722</v>
      </c>
      <c r="S84" s="168"/>
      <c r="T84" s="167"/>
    </row>
    <row r="85" spans="1:20" x14ac:dyDescent="0.25">
      <c r="A85" s="161">
        <v>63</v>
      </c>
      <c r="B85" s="162">
        <v>26</v>
      </c>
      <c r="C85" s="163">
        <v>10102001544</v>
      </c>
      <c r="D85" s="164" t="s">
        <v>383</v>
      </c>
      <c r="E85" s="195">
        <v>39445</v>
      </c>
      <c r="F85" s="175" t="s">
        <v>35</v>
      </c>
      <c r="G85" s="165" t="s">
        <v>95</v>
      </c>
      <c r="H85" s="166">
        <v>7.2384259259259259E-2</v>
      </c>
      <c r="I85" s="196">
        <v>43</v>
      </c>
      <c r="J85" s="166">
        <v>8.3506944444444453E-2</v>
      </c>
      <c r="K85" s="196">
        <v>74</v>
      </c>
      <c r="L85" s="166">
        <v>6.7546296296296285E-2</v>
      </c>
      <c r="M85" s="196">
        <v>57</v>
      </c>
      <c r="N85" s="166">
        <v>9.479166666666667E-3</v>
      </c>
      <c r="O85" s="196">
        <v>68</v>
      </c>
      <c r="P85" s="166">
        <f t="shared" si="0"/>
        <v>0.23291666666666669</v>
      </c>
      <c r="Q85" s="158">
        <f t="shared" si="4"/>
        <v>1.8576388888888906E-2</v>
      </c>
      <c r="R85" s="159">
        <f t="shared" si="5"/>
        <v>37.567084078711986</v>
      </c>
      <c r="S85" s="168"/>
      <c r="T85" s="167"/>
    </row>
    <row r="86" spans="1:20" x14ac:dyDescent="0.25">
      <c r="A86" s="161">
        <v>64</v>
      </c>
      <c r="B86" s="162">
        <v>81</v>
      </c>
      <c r="C86" s="163">
        <v>10139530339</v>
      </c>
      <c r="D86" s="164" t="s">
        <v>384</v>
      </c>
      <c r="E86" s="195">
        <v>39170</v>
      </c>
      <c r="F86" s="175" t="s">
        <v>300</v>
      </c>
      <c r="G86" s="165" t="s">
        <v>333</v>
      </c>
      <c r="H86" s="166">
        <v>7.8425925925925913E-2</v>
      </c>
      <c r="I86" s="196">
        <v>63</v>
      </c>
      <c r="J86" s="166">
        <v>7.5034722222222225E-2</v>
      </c>
      <c r="K86" s="196">
        <v>62</v>
      </c>
      <c r="L86" s="166">
        <v>7.2291666666666657E-2</v>
      </c>
      <c r="M86" s="196">
        <v>70</v>
      </c>
      <c r="N86" s="166">
        <v>9.0393518518518522E-3</v>
      </c>
      <c r="O86" s="196">
        <v>54</v>
      </c>
      <c r="P86" s="166">
        <f t="shared" si="0"/>
        <v>0.23479166666666662</v>
      </c>
      <c r="Q86" s="158">
        <f t="shared" si="4"/>
        <v>2.0451388888888838E-2</v>
      </c>
      <c r="R86" s="159">
        <f t="shared" si="5"/>
        <v>37.267080745341616</v>
      </c>
      <c r="S86" s="168"/>
      <c r="T86" s="167"/>
    </row>
    <row r="87" spans="1:20" x14ac:dyDescent="0.25">
      <c r="A87" s="161">
        <v>65</v>
      </c>
      <c r="B87" s="162">
        <v>50</v>
      </c>
      <c r="C87" s="163">
        <v>10113665792</v>
      </c>
      <c r="D87" s="164" t="s">
        <v>385</v>
      </c>
      <c r="E87" s="195">
        <v>39265</v>
      </c>
      <c r="F87" s="175" t="s">
        <v>32</v>
      </c>
      <c r="G87" s="165" t="s">
        <v>93</v>
      </c>
      <c r="H87" s="166">
        <v>7.9143518518518516E-2</v>
      </c>
      <c r="I87" s="196">
        <v>66</v>
      </c>
      <c r="J87" s="166">
        <v>7.407407407407407E-2</v>
      </c>
      <c r="K87" s="196">
        <v>39</v>
      </c>
      <c r="L87" s="166">
        <v>7.2291666666666657E-2</v>
      </c>
      <c r="M87" s="196">
        <v>72</v>
      </c>
      <c r="N87" s="166">
        <v>9.2824074074074076E-3</v>
      </c>
      <c r="O87" s="196">
        <v>61</v>
      </c>
      <c r="P87" s="166">
        <f t="shared" si="0"/>
        <v>0.23479166666666665</v>
      </c>
      <c r="Q87" s="158">
        <f t="shared" si="4"/>
        <v>2.0451388888888866E-2</v>
      </c>
      <c r="R87" s="159">
        <f t="shared" si="5"/>
        <v>37.267080745341616</v>
      </c>
      <c r="S87" s="168"/>
      <c r="T87" s="167"/>
    </row>
    <row r="88" spans="1:20" x14ac:dyDescent="0.25">
      <c r="A88" s="161">
        <v>66</v>
      </c>
      <c r="B88" s="162">
        <v>65</v>
      </c>
      <c r="C88" s="163">
        <v>10140222170</v>
      </c>
      <c r="D88" s="164" t="s">
        <v>386</v>
      </c>
      <c r="E88" s="195">
        <v>39605</v>
      </c>
      <c r="F88" s="175" t="s">
        <v>35</v>
      </c>
      <c r="G88" s="165" t="s">
        <v>228</v>
      </c>
      <c r="H88" s="166">
        <v>7.8425925925925913E-2</v>
      </c>
      <c r="I88" s="196">
        <v>62</v>
      </c>
      <c r="J88" s="166">
        <v>7.5034722222222225E-2</v>
      </c>
      <c r="K88" s="196">
        <v>64</v>
      </c>
      <c r="L88" s="166">
        <v>7.2291666666666657E-2</v>
      </c>
      <c r="M88" s="196">
        <v>63</v>
      </c>
      <c r="N88" s="166">
        <v>9.3055555555555548E-3</v>
      </c>
      <c r="O88" s="196">
        <v>62</v>
      </c>
      <c r="P88" s="166">
        <f t="shared" ref="P88:P102" si="6">SUM(H88,J88,L88,N88)</f>
        <v>0.23505787037037035</v>
      </c>
      <c r="Q88" s="158">
        <f t="shared" si="4"/>
        <v>2.0717592592592565E-2</v>
      </c>
      <c r="R88" s="159">
        <f t="shared" si="5"/>
        <v>37.224875670884828</v>
      </c>
      <c r="S88" s="168"/>
      <c r="T88" s="167"/>
    </row>
    <row r="89" spans="1:20" x14ac:dyDescent="0.25">
      <c r="A89" s="161">
        <v>67</v>
      </c>
      <c r="B89" s="162">
        <v>51</v>
      </c>
      <c r="C89" s="163">
        <v>10120791959</v>
      </c>
      <c r="D89" s="164" t="s">
        <v>387</v>
      </c>
      <c r="E89" s="195">
        <v>39562</v>
      </c>
      <c r="F89" s="175" t="s">
        <v>300</v>
      </c>
      <c r="G89" s="165" t="s">
        <v>93</v>
      </c>
      <c r="H89" s="166">
        <v>7.7048611111111109E-2</v>
      </c>
      <c r="I89" s="196">
        <v>53</v>
      </c>
      <c r="J89" s="166">
        <v>7.7777777777777779E-2</v>
      </c>
      <c r="K89" s="196">
        <v>69</v>
      </c>
      <c r="L89" s="166">
        <v>7.2291666666666657E-2</v>
      </c>
      <c r="M89" s="196">
        <v>66</v>
      </c>
      <c r="N89" s="166">
        <v>8.8773148148148153E-3</v>
      </c>
      <c r="O89" s="196">
        <v>47</v>
      </c>
      <c r="P89" s="166">
        <f t="shared" si="6"/>
        <v>0.23599537037037036</v>
      </c>
      <c r="Q89" s="158">
        <f t="shared" si="4"/>
        <v>2.1655092592592573E-2</v>
      </c>
      <c r="R89" s="159">
        <f t="shared" si="5"/>
        <v>37.076998528690531</v>
      </c>
      <c r="S89" s="168"/>
      <c r="T89" s="167"/>
    </row>
    <row r="90" spans="1:20" x14ac:dyDescent="0.25">
      <c r="A90" s="161">
        <v>68</v>
      </c>
      <c r="B90" s="162">
        <v>18</v>
      </c>
      <c r="C90" s="163">
        <v>10129293304</v>
      </c>
      <c r="D90" s="164" t="s">
        <v>388</v>
      </c>
      <c r="E90" s="195">
        <v>39307</v>
      </c>
      <c r="F90" s="175" t="s">
        <v>300</v>
      </c>
      <c r="G90" s="165" t="s">
        <v>88</v>
      </c>
      <c r="H90" s="166">
        <v>7.7048611111111109E-2</v>
      </c>
      <c r="I90" s="196">
        <v>54</v>
      </c>
      <c r="J90" s="166">
        <v>7.7777777777777779E-2</v>
      </c>
      <c r="K90" s="196">
        <v>68</v>
      </c>
      <c r="L90" s="166">
        <v>7.2291666666666657E-2</v>
      </c>
      <c r="M90" s="196">
        <v>67</v>
      </c>
      <c r="N90" s="166">
        <v>9.0509259259259258E-3</v>
      </c>
      <c r="O90" s="196">
        <v>55</v>
      </c>
      <c r="P90" s="166">
        <f t="shared" si="6"/>
        <v>0.23616898148148147</v>
      </c>
      <c r="Q90" s="158">
        <f t="shared" si="4"/>
        <v>2.1828703703703684E-2</v>
      </c>
      <c r="R90" s="159">
        <f t="shared" si="5"/>
        <v>37.049742710120071</v>
      </c>
      <c r="S90" s="168"/>
      <c r="T90" s="167"/>
    </row>
    <row r="91" spans="1:20" x14ac:dyDescent="0.25">
      <c r="A91" s="161">
        <v>69</v>
      </c>
      <c r="B91" s="162">
        <v>3</v>
      </c>
      <c r="C91" s="163">
        <v>10126761095</v>
      </c>
      <c r="D91" s="164" t="s">
        <v>389</v>
      </c>
      <c r="E91" s="195">
        <v>39560</v>
      </c>
      <c r="F91" s="175" t="s">
        <v>300</v>
      </c>
      <c r="G91" s="165" t="s">
        <v>88</v>
      </c>
      <c r="H91" s="166">
        <v>7.8425925925925913E-2</v>
      </c>
      <c r="I91" s="196">
        <v>61</v>
      </c>
      <c r="J91" s="166">
        <v>7.5034722222222225E-2</v>
      </c>
      <c r="K91" s="196">
        <v>63</v>
      </c>
      <c r="L91" s="166">
        <v>7.3668981481481488E-2</v>
      </c>
      <c r="M91" s="196">
        <v>78</v>
      </c>
      <c r="N91" s="166">
        <v>9.6064814814814815E-3</v>
      </c>
      <c r="O91" s="196">
        <v>72</v>
      </c>
      <c r="P91" s="166">
        <f t="shared" si="6"/>
        <v>0.23673611111111112</v>
      </c>
      <c r="Q91" s="158">
        <f t="shared" si="4"/>
        <v>2.2395833333333337E-2</v>
      </c>
      <c r="R91" s="159">
        <f t="shared" si="5"/>
        <v>36.960985626283367</v>
      </c>
      <c r="S91" s="168"/>
      <c r="T91" s="167"/>
    </row>
    <row r="92" spans="1:20" x14ac:dyDescent="0.25">
      <c r="A92" s="161">
        <v>70</v>
      </c>
      <c r="B92" s="162">
        <v>33</v>
      </c>
      <c r="C92" s="163">
        <v>10125915680</v>
      </c>
      <c r="D92" s="164" t="s">
        <v>390</v>
      </c>
      <c r="E92" s="195">
        <v>39444</v>
      </c>
      <c r="F92" s="175" t="s">
        <v>300</v>
      </c>
      <c r="G92" s="165" t="s">
        <v>103</v>
      </c>
      <c r="H92" s="166">
        <v>7.9143518518518516E-2</v>
      </c>
      <c r="I92" s="196">
        <v>71</v>
      </c>
      <c r="J92" s="166">
        <v>7.7615740740740735E-2</v>
      </c>
      <c r="K92" s="196">
        <v>67</v>
      </c>
      <c r="L92" s="166">
        <v>7.2291666666666657E-2</v>
      </c>
      <c r="M92" s="196">
        <v>69</v>
      </c>
      <c r="N92" s="166">
        <v>9.3171296296296283E-3</v>
      </c>
      <c r="O92" s="196">
        <v>65</v>
      </c>
      <c r="P92" s="166">
        <f t="shared" si="6"/>
        <v>0.23836805555555554</v>
      </c>
      <c r="Q92" s="158">
        <f t="shared" si="4"/>
        <v>2.4027777777777759E-2</v>
      </c>
      <c r="R92" s="159">
        <f t="shared" si="5"/>
        <v>36.707938820101965</v>
      </c>
      <c r="S92" s="168"/>
      <c r="T92" s="167"/>
    </row>
    <row r="93" spans="1:20" x14ac:dyDescent="0.25">
      <c r="A93" s="161">
        <v>71</v>
      </c>
      <c r="B93" s="162">
        <v>39</v>
      </c>
      <c r="C93" s="163">
        <v>10119065864</v>
      </c>
      <c r="D93" s="164" t="s">
        <v>391</v>
      </c>
      <c r="E93" s="195">
        <v>39717</v>
      </c>
      <c r="F93" s="175" t="s">
        <v>300</v>
      </c>
      <c r="G93" s="165" t="s">
        <v>317</v>
      </c>
      <c r="H93" s="166">
        <v>8.0497685185185186E-2</v>
      </c>
      <c r="I93" s="196">
        <v>72</v>
      </c>
      <c r="J93" s="166">
        <v>7.8784722222222228E-2</v>
      </c>
      <c r="K93" s="196">
        <v>70</v>
      </c>
      <c r="L93" s="166">
        <v>7.2291666666666657E-2</v>
      </c>
      <c r="M93" s="196">
        <v>64</v>
      </c>
      <c r="N93" s="166">
        <v>9.525462962962963E-3</v>
      </c>
      <c r="O93" s="196">
        <v>69</v>
      </c>
      <c r="P93" s="166">
        <f t="shared" si="6"/>
        <v>0.24109953703703701</v>
      </c>
      <c r="Q93" s="158">
        <f t="shared" si="4"/>
        <v>2.6759259259259233E-2</v>
      </c>
      <c r="R93" s="159">
        <f t="shared" si="5"/>
        <v>36.292064711247662</v>
      </c>
      <c r="S93" s="168"/>
      <c r="T93" s="167"/>
    </row>
    <row r="94" spans="1:20" x14ac:dyDescent="0.25">
      <c r="A94" s="161">
        <v>72</v>
      </c>
      <c r="B94" s="162">
        <v>12</v>
      </c>
      <c r="C94" s="163">
        <v>10128072691</v>
      </c>
      <c r="D94" s="164" t="s">
        <v>392</v>
      </c>
      <c r="E94" s="195">
        <v>39575</v>
      </c>
      <c r="F94" s="175" t="s">
        <v>300</v>
      </c>
      <c r="G94" s="165" t="s">
        <v>88</v>
      </c>
      <c r="H94" s="166">
        <v>7.9143518518518516E-2</v>
      </c>
      <c r="I94" s="196">
        <v>69</v>
      </c>
      <c r="J94" s="166">
        <v>8.1770833333333334E-2</v>
      </c>
      <c r="K94" s="196">
        <v>73</v>
      </c>
      <c r="L94" s="166">
        <v>7.2291666666666657E-2</v>
      </c>
      <c r="M94" s="196">
        <v>71</v>
      </c>
      <c r="N94" s="166">
        <v>9.1898148148148139E-3</v>
      </c>
      <c r="O94" s="196">
        <v>59</v>
      </c>
      <c r="P94" s="166">
        <f t="shared" si="6"/>
        <v>0.24239583333333334</v>
      </c>
      <c r="Q94" s="158">
        <f t="shared" si="4"/>
        <v>2.8055555555555556E-2</v>
      </c>
      <c r="R94" s="159">
        <f t="shared" si="5"/>
        <v>36.097980232058447</v>
      </c>
      <c r="S94" s="168"/>
      <c r="T94" s="167"/>
    </row>
    <row r="95" spans="1:20" x14ac:dyDescent="0.25">
      <c r="A95" s="161">
        <v>73</v>
      </c>
      <c r="B95" s="162">
        <v>88</v>
      </c>
      <c r="C95" s="163">
        <v>10136031366</v>
      </c>
      <c r="D95" s="164" t="s">
        <v>409</v>
      </c>
      <c r="E95" s="195">
        <v>40174</v>
      </c>
      <c r="F95" s="175" t="s">
        <v>300</v>
      </c>
      <c r="G95" s="165" t="s">
        <v>94</v>
      </c>
      <c r="H95" s="166">
        <v>8.1203703703703708E-2</v>
      </c>
      <c r="I95" s="196">
        <v>74</v>
      </c>
      <c r="J95" s="166">
        <v>7.8784722222222228E-2</v>
      </c>
      <c r="K95" s="196">
        <v>71</v>
      </c>
      <c r="L95" s="166">
        <v>7.3668981481481488E-2</v>
      </c>
      <c r="M95" s="196">
        <v>74</v>
      </c>
      <c r="N95" s="166">
        <v>1.037037037037037E-2</v>
      </c>
      <c r="O95" s="196">
        <v>80</v>
      </c>
      <c r="P95" s="166">
        <f t="shared" si="6"/>
        <v>0.24402777777777779</v>
      </c>
      <c r="Q95" s="158">
        <f t="shared" si="4"/>
        <v>2.9687500000000006E-2</v>
      </c>
      <c r="R95" s="159">
        <f t="shared" si="5"/>
        <v>35.856573705179279</v>
      </c>
      <c r="S95" s="168"/>
      <c r="T95" s="167"/>
    </row>
    <row r="96" spans="1:20" x14ac:dyDescent="0.25">
      <c r="A96" s="161">
        <v>74</v>
      </c>
      <c r="B96" s="162">
        <v>17</v>
      </c>
      <c r="C96" s="163">
        <v>10132137121</v>
      </c>
      <c r="D96" s="164" t="s">
        <v>393</v>
      </c>
      <c r="E96" s="195">
        <v>39697</v>
      </c>
      <c r="F96" s="175" t="s">
        <v>300</v>
      </c>
      <c r="G96" s="165" t="s">
        <v>88</v>
      </c>
      <c r="H96" s="166">
        <v>8.1863425925925923E-2</v>
      </c>
      <c r="I96" s="196">
        <v>77</v>
      </c>
      <c r="J96" s="166">
        <v>8.1770833333333334E-2</v>
      </c>
      <c r="K96" s="196">
        <v>72</v>
      </c>
      <c r="L96" s="166">
        <v>7.2291666666666657E-2</v>
      </c>
      <c r="M96" s="196">
        <v>65</v>
      </c>
      <c r="N96" s="166">
        <v>9.6643518518518511E-3</v>
      </c>
      <c r="O96" s="196">
        <v>73</v>
      </c>
      <c r="P96" s="166">
        <f t="shared" si="6"/>
        <v>0.24559027777777778</v>
      </c>
      <c r="Q96" s="158">
        <f t="shared" si="4"/>
        <v>3.125E-2</v>
      </c>
      <c r="R96" s="159">
        <f t="shared" si="5"/>
        <v>35.628446203873885</v>
      </c>
      <c r="S96" s="168"/>
      <c r="T96" s="167"/>
    </row>
    <row r="97" spans="1:21" x14ac:dyDescent="0.25">
      <c r="A97" s="161">
        <v>75</v>
      </c>
      <c r="B97" s="162">
        <v>15</v>
      </c>
      <c r="C97" s="163">
        <v>10133902723</v>
      </c>
      <c r="D97" s="164" t="s">
        <v>394</v>
      </c>
      <c r="E97" s="195">
        <v>39552</v>
      </c>
      <c r="F97" s="175" t="s">
        <v>300</v>
      </c>
      <c r="G97" s="165" t="s">
        <v>88</v>
      </c>
      <c r="H97" s="166">
        <v>8.1203703703703708E-2</v>
      </c>
      <c r="I97" s="196">
        <v>76</v>
      </c>
      <c r="J97" s="166">
        <v>8.565972222222222E-2</v>
      </c>
      <c r="K97" s="196">
        <v>76</v>
      </c>
      <c r="L97" s="166">
        <v>7.3668981481481488E-2</v>
      </c>
      <c r="M97" s="196">
        <v>73</v>
      </c>
      <c r="N97" s="166">
        <v>9.386574074074075E-3</v>
      </c>
      <c r="O97" s="196">
        <v>66</v>
      </c>
      <c r="P97" s="166">
        <f t="shared" si="6"/>
        <v>0.24991898148148151</v>
      </c>
      <c r="Q97" s="158">
        <f t="shared" si="4"/>
        <v>3.5578703703703723E-2</v>
      </c>
      <c r="R97" s="159">
        <f t="shared" si="5"/>
        <v>35.011346269624418</v>
      </c>
      <c r="S97" s="168"/>
      <c r="T97" s="167"/>
    </row>
    <row r="98" spans="1:21" x14ac:dyDescent="0.25">
      <c r="A98" s="161">
        <v>76</v>
      </c>
      <c r="B98" s="162">
        <v>14</v>
      </c>
      <c r="C98" s="163">
        <v>10142840160</v>
      </c>
      <c r="D98" s="164" t="s">
        <v>395</v>
      </c>
      <c r="E98" s="195">
        <v>39512</v>
      </c>
      <c r="F98" s="175" t="s">
        <v>300</v>
      </c>
      <c r="G98" s="165" t="s">
        <v>88</v>
      </c>
      <c r="H98" s="166">
        <v>8.1203703703703708E-2</v>
      </c>
      <c r="I98" s="196">
        <v>73</v>
      </c>
      <c r="J98" s="166">
        <v>8.565972222222222E-2</v>
      </c>
      <c r="K98" s="196">
        <v>75</v>
      </c>
      <c r="L98" s="166">
        <v>7.3668981481481488E-2</v>
      </c>
      <c r="M98" s="196">
        <v>76</v>
      </c>
      <c r="N98" s="166">
        <v>9.6759259259259264E-3</v>
      </c>
      <c r="O98" s="196">
        <v>74</v>
      </c>
      <c r="P98" s="166">
        <f t="shared" si="6"/>
        <v>0.25020833333333337</v>
      </c>
      <c r="Q98" s="158">
        <f t="shared" si="4"/>
        <v>3.5868055555555584E-2</v>
      </c>
      <c r="R98" s="159">
        <f t="shared" si="5"/>
        <v>34.970857618651124</v>
      </c>
      <c r="S98" s="168"/>
      <c r="T98" s="167"/>
    </row>
    <row r="99" spans="1:21" x14ac:dyDescent="0.25">
      <c r="A99" s="161">
        <v>77</v>
      </c>
      <c r="B99" s="162">
        <v>9</v>
      </c>
      <c r="C99" s="163">
        <v>10128097069</v>
      </c>
      <c r="D99" s="164" t="s">
        <v>396</v>
      </c>
      <c r="E99" s="195">
        <v>39498</v>
      </c>
      <c r="F99" s="175" t="s">
        <v>35</v>
      </c>
      <c r="G99" s="165" t="s">
        <v>88</v>
      </c>
      <c r="H99" s="166">
        <v>8.1203703703703708E-2</v>
      </c>
      <c r="I99" s="196">
        <v>75</v>
      </c>
      <c r="J99" s="166">
        <v>8.565972222222222E-2</v>
      </c>
      <c r="K99" s="196">
        <v>77</v>
      </c>
      <c r="L99" s="166">
        <v>7.3668981481481488E-2</v>
      </c>
      <c r="M99" s="196">
        <v>80</v>
      </c>
      <c r="N99" s="166">
        <v>1.0266203703703703E-2</v>
      </c>
      <c r="O99" s="196">
        <v>75</v>
      </c>
      <c r="P99" s="166">
        <f t="shared" si="6"/>
        <v>0.25079861111111112</v>
      </c>
      <c r="Q99" s="158">
        <f t="shared" si="4"/>
        <v>3.6458333333333343E-2</v>
      </c>
      <c r="R99" s="159">
        <f t="shared" si="5"/>
        <v>34.888550463796207</v>
      </c>
      <c r="S99" s="168"/>
      <c r="T99" s="167"/>
    </row>
    <row r="100" spans="1:21" x14ac:dyDescent="0.25">
      <c r="A100" s="161">
        <v>78</v>
      </c>
      <c r="B100" s="162">
        <v>82</v>
      </c>
      <c r="C100" s="163">
        <v>10105798890</v>
      </c>
      <c r="D100" s="164" t="s">
        <v>397</v>
      </c>
      <c r="E100" s="195">
        <v>39380</v>
      </c>
      <c r="F100" s="175" t="s">
        <v>35</v>
      </c>
      <c r="G100" s="165" t="s">
        <v>325</v>
      </c>
      <c r="H100" s="166">
        <v>8.1863425925925923E-2</v>
      </c>
      <c r="I100" s="196">
        <v>80</v>
      </c>
      <c r="J100" s="166">
        <v>8.565972222222222E-2</v>
      </c>
      <c r="K100" s="196">
        <v>79</v>
      </c>
      <c r="L100" s="166">
        <v>7.3668981481481488E-2</v>
      </c>
      <c r="M100" s="196">
        <v>77</v>
      </c>
      <c r="N100" s="166">
        <v>1.0300925925925927E-2</v>
      </c>
      <c r="O100" s="196">
        <v>76</v>
      </c>
      <c r="P100" s="166">
        <f t="shared" si="6"/>
        <v>0.25149305555555557</v>
      </c>
      <c r="Q100" s="158">
        <f t="shared" si="4"/>
        <v>3.7152777777777785E-2</v>
      </c>
      <c r="R100" s="159">
        <f t="shared" si="5"/>
        <v>34.792213171337842</v>
      </c>
      <c r="S100" s="168"/>
      <c r="T100" s="167"/>
    </row>
    <row r="101" spans="1:21" x14ac:dyDescent="0.25">
      <c r="A101" s="161">
        <v>79</v>
      </c>
      <c r="B101" s="162">
        <v>85</v>
      </c>
      <c r="C101" s="163">
        <v>10144505025</v>
      </c>
      <c r="D101" s="164" t="s">
        <v>398</v>
      </c>
      <c r="E101" s="195">
        <v>39609</v>
      </c>
      <c r="F101" s="175" t="s">
        <v>300</v>
      </c>
      <c r="G101" s="165" t="s">
        <v>325</v>
      </c>
      <c r="H101" s="166">
        <v>8.1863425925925923E-2</v>
      </c>
      <c r="I101" s="196">
        <v>78</v>
      </c>
      <c r="J101" s="166">
        <v>8.565972222222222E-2</v>
      </c>
      <c r="K101" s="196">
        <v>78</v>
      </c>
      <c r="L101" s="166">
        <v>7.3668981481481488E-2</v>
      </c>
      <c r="M101" s="196">
        <v>79</v>
      </c>
      <c r="N101" s="166">
        <v>1.0324074074074074E-2</v>
      </c>
      <c r="O101" s="196">
        <v>78</v>
      </c>
      <c r="P101" s="166">
        <f t="shared" si="6"/>
        <v>0.2515162037037037</v>
      </c>
      <c r="Q101" s="158">
        <f t="shared" si="4"/>
        <v>3.7175925925925918E-2</v>
      </c>
      <c r="R101" s="159">
        <f t="shared" si="5"/>
        <v>34.789011090147717</v>
      </c>
      <c r="S101" s="168"/>
      <c r="T101" s="167"/>
    </row>
    <row r="102" spans="1:21" x14ac:dyDescent="0.25">
      <c r="A102" s="161">
        <v>80</v>
      </c>
      <c r="B102" s="162">
        <v>84</v>
      </c>
      <c r="C102" s="163">
        <v>10132515320</v>
      </c>
      <c r="D102" s="164" t="s">
        <v>399</v>
      </c>
      <c r="E102" s="195">
        <v>39152</v>
      </c>
      <c r="F102" s="175" t="s">
        <v>35</v>
      </c>
      <c r="G102" s="165" t="s">
        <v>325</v>
      </c>
      <c r="H102" s="166">
        <v>8.1863425925925923E-2</v>
      </c>
      <c r="I102" s="196">
        <v>79</v>
      </c>
      <c r="J102" s="166">
        <v>8.565972222222222E-2</v>
      </c>
      <c r="K102" s="196">
        <v>80</v>
      </c>
      <c r="L102" s="166">
        <v>7.3668981481481488E-2</v>
      </c>
      <c r="M102" s="196">
        <v>75</v>
      </c>
      <c r="N102" s="166">
        <v>1.0347222222222223E-2</v>
      </c>
      <c r="O102" s="196">
        <v>79</v>
      </c>
      <c r="P102" s="166">
        <f t="shared" si="6"/>
        <v>0.25153935185185183</v>
      </c>
      <c r="Q102" s="158">
        <f t="shared" si="4"/>
        <v>3.7199074074074051E-2</v>
      </c>
      <c r="R102" s="159">
        <f t="shared" si="5"/>
        <v>34.78580959830672</v>
      </c>
      <c r="S102" s="168"/>
      <c r="T102" s="167"/>
    </row>
    <row r="103" spans="1:21" x14ac:dyDescent="0.25">
      <c r="A103" s="161" t="s">
        <v>297</v>
      </c>
      <c r="B103" s="162">
        <v>73</v>
      </c>
      <c r="C103" s="163">
        <v>10143841886</v>
      </c>
      <c r="D103" s="164" t="s">
        <v>400</v>
      </c>
      <c r="E103" s="195">
        <v>39548</v>
      </c>
      <c r="F103" s="175" t="s">
        <v>35</v>
      </c>
      <c r="G103" s="165" t="s">
        <v>401</v>
      </c>
      <c r="H103" s="166"/>
      <c r="I103" s="196"/>
      <c r="J103" s="166"/>
      <c r="K103" s="196"/>
      <c r="L103" s="166"/>
      <c r="M103" s="196"/>
      <c r="N103" s="166"/>
      <c r="O103" s="196"/>
      <c r="P103" s="166"/>
      <c r="Q103" s="158"/>
      <c r="R103" s="159"/>
      <c r="S103" s="168"/>
      <c r="T103" s="167"/>
    </row>
    <row r="104" spans="1:21" x14ac:dyDescent="0.25">
      <c r="A104" s="161" t="s">
        <v>297</v>
      </c>
      <c r="B104" s="162">
        <v>72</v>
      </c>
      <c r="C104" s="163">
        <v>10128927734</v>
      </c>
      <c r="D104" s="164" t="s">
        <v>408</v>
      </c>
      <c r="E104" s="195">
        <v>39329</v>
      </c>
      <c r="F104" s="175" t="s">
        <v>32</v>
      </c>
      <c r="G104" s="165" t="s">
        <v>228</v>
      </c>
      <c r="H104" s="166"/>
      <c r="I104" s="196"/>
      <c r="J104" s="166"/>
      <c r="K104" s="196"/>
      <c r="L104" s="166"/>
      <c r="M104" s="196"/>
      <c r="N104" s="166"/>
      <c r="O104" s="196"/>
      <c r="P104" s="166"/>
      <c r="Q104" s="158"/>
      <c r="R104" s="159"/>
      <c r="S104" s="168"/>
      <c r="T104" s="167"/>
    </row>
    <row r="105" spans="1:21" x14ac:dyDescent="0.25">
      <c r="A105" s="161" t="s">
        <v>402</v>
      </c>
      <c r="B105" s="162">
        <v>63</v>
      </c>
      <c r="C105" s="163">
        <v>10142605744</v>
      </c>
      <c r="D105" s="164" t="s">
        <v>403</v>
      </c>
      <c r="E105" s="195">
        <v>39771</v>
      </c>
      <c r="F105" s="175" t="s">
        <v>300</v>
      </c>
      <c r="G105" s="165" t="s">
        <v>212</v>
      </c>
      <c r="H105" s="166"/>
      <c r="I105" s="196"/>
      <c r="J105" s="166"/>
      <c r="K105" s="196"/>
      <c r="L105" s="166"/>
      <c r="M105" s="196"/>
      <c r="N105" s="166"/>
      <c r="O105" s="196"/>
      <c r="P105" s="166"/>
      <c r="Q105" s="158"/>
      <c r="R105" s="159"/>
      <c r="S105" s="168"/>
      <c r="T105" s="167"/>
    </row>
    <row r="106" spans="1:21" ht="14.4" thickBot="1" x14ac:dyDescent="0.3">
      <c r="A106" s="169" t="s">
        <v>402</v>
      </c>
      <c r="B106" s="197">
        <v>4</v>
      </c>
      <c r="C106" s="198">
        <v>10139699986</v>
      </c>
      <c r="D106" s="170" t="s">
        <v>404</v>
      </c>
      <c r="E106" s="199">
        <v>39517</v>
      </c>
      <c r="F106" s="176" t="s">
        <v>35</v>
      </c>
      <c r="G106" s="171" t="s">
        <v>88</v>
      </c>
      <c r="H106" s="172"/>
      <c r="I106" s="200"/>
      <c r="J106" s="172"/>
      <c r="K106" s="200"/>
      <c r="L106" s="172"/>
      <c r="M106" s="200"/>
      <c r="N106" s="172"/>
      <c r="O106" s="200"/>
      <c r="P106" s="172"/>
      <c r="Q106" s="201"/>
      <c r="R106" s="202"/>
      <c r="S106" s="173"/>
      <c r="T106" s="174"/>
    </row>
    <row r="107" spans="1:21" ht="7.5" customHeight="1" thickTop="1" thickBot="1" x14ac:dyDescent="0.35">
      <c r="A107" s="88"/>
      <c r="B107" s="89"/>
      <c r="C107" s="89"/>
      <c r="D107" s="90"/>
      <c r="E107" s="91"/>
      <c r="F107" s="92"/>
      <c r="G107" s="91"/>
      <c r="H107" s="93"/>
      <c r="I107" s="93"/>
      <c r="J107" s="93"/>
      <c r="K107" s="93"/>
      <c r="L107" s="93"/>
      <c r="M107" s="93"/>
      <c r="N107" s="93"/>
      <c r="O107" s="93"/>
      <c r="P107" s="94"/>
      <c r="Q107" s="95"/>
      <c r="R107" s="93"/>
      <c r="S107" s="93"/>
      <c r="T107" s="93"/>
    </row>
    <row r="108" spans="1:21" ht="15" thickTop="1" x14ac:dyDescent="0.25">
      <c r="A108" s="268" t="s">
        <v>5</v>
      </c>
      <c r="B108" s="269"/>
      <c r="C108" s="269"/>
      <c r="D108" s="269"/>
      <c r="E108" s="269"/>
      <c r="F108" s="269"/>
      <c r="G108" s="269"/>
      <c r="H108" s="269" t="s">
        <v>6</v>
      </c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70"/>
    </row>
    <row r="109" spans="1:21" ht="14.4" x14ac:dyDescent="0.25">
      <c r="A109" s="177" t="s">
        <v>405</v>
      </c>
      <c r="B109" s="51"/>
      <c r="C109" s="96"/>
      <c r="D109" s="51"/>
      <c r="E109" s="51"/>
      <c r="F109" s="51"/>
      <c r="G109" s="97"/>
      <c r="H109" s="98" t="s">
        <v>33</v>
      </c>
      <c r="I109" s="109"/>
      <c r="J109" s="154">
        <v>17</v>
      </c>
      <c r="K109" s="192"/>
      <c r="L109" s="99"/>
      <c r="M109" s="194"/>
      <c r="Q109" s="101"/>
      <c r="S109" s="155" t="s">
        <v>31</v>
      </c>
      <c r="T109" s="156">
        <f>COUNTIF(F23:F106,"ЗМС")</f>
        <v>0</v>
      </c>
      <c r="U109" s="102"/>
    </row>
    <row r="110" spans="1:21" ht="14.4" x14ac:dyDescent="0.25">
      <c r="A110" s="178" t="s">
        <v>406</v>
      </c>
      <c r="B110" s="179"/>
      <c r="C110" s="180"/>
      <c r="D110" s="179"/>
      <c r="E110" s="179"/>
      <c r="F110" s="179"/>
      <c r="G110" s="103"/>
      <c r="H110" s="98" t="s">
        <v>26</v>
      </c>
      <c r="I110" s="109"/>
      <c r="J110" s="154">
        <f>J111+J116</f>
        <v>84</v>
      </c>
      <c r="K110" s="193"/>
      <c r="L110" s="102"/>
      <c r="M110" s="102"/>
      <c r="Q110" s="101"/>
      <c r="S110" s="155" t="s">
        <v>21</v>
      </c>
      <c r="T110" s="156">
        <f>COUNTIF(F23:F106,"МСМК")</f>
        <v>0</v>
      </c>
      <c r="U110" s="102"/>
    </row>
    <row r="111" spans="1:21" ht="14.4" x14ac:dyDescent="0.25">
      <c r="A111" s="178" t="s">
        <v>407</v>
      </c>
      <c r="B111" s="179"/>
      <c r="C111" s="181"/>
      <c r="D111" s="179"/>
      <c r="E111" s="179"/>
      <c r="F111" s="179"/>
      <c r="G111" s="103"/>
      <c r="H111" s="98" t="s">
        <v>27</v>
      </c>
      <c r="I111" s="109"/>
      <c r="J111" s="154">
        <f>J112+J113+J114+J115</f>
        <v>82</v>
      </c>
      <c r="K111" s="193"/>
      <c r="L111" s="102"/>
      <c r="M111" s="102"/>
      <c r="Q111" s="101"/>
      <c r="S111" s="155" t="s">
        <v>23</v>
      </c>
      <c r="T111" s="156">
        <f>COUNTIF(F23:F106,"МС")</f>
        <v>0</v>
      </c>
      <c r="U111" s="102"/>
    </row>
    <row r="112" spans="1:21" ht="14.4" x14ac:dyDescent="0.25">
      <c r="A112" s="178" t="s">
        <v>302</v>
      </c>
      <c r="B112" s="179"/>
      <c r="C112" s="181"/>
      <c r="D112" s="179"/>
      <c r="E112" s="179"/>
      <c r="F112" s="179"/>
      <c r="G112" s="103"/>
      <c r="H112" s="98" t="s">
        <v>28</v>
      </c>
      <c r="I112" s="109"/>
      <c r="J112" s="154">
        <f>COUNT(A23:A106)</f>
        <v>80</v>
      </c>
      <c r="K112" s="193"/>
      <c r="L112" s="102"/>
      <c r="M112" s="102"/>
      <c r="Q112" s="101"/>
      <c r="S112" s="157" t="s">
        <v>32</v>
      </c>
      <c r="T112" s="156">
        <f>COUNTIF(F23:F106,"КМС")</f>
        <v>26</v>
      </c>
      <c r="U112" s="102"/>
    </row>
    <row r="113" spans="1:21" ht="14.4" x14ac:dyDescent="0.25">
      <c r="A113" s="182"/>
      <c r="B113" s="179"/>
      <c r="C113" s="181"/>
      <c r="D113" s="179"/>
      <c r="E113" s="179"/>
      <c r="F113" s="179"/>
      <c r="G113" s="103"/>
      <c r="H113" s="98" t="s">
        <v>42</v>
      </c>
      <c r="I113" s="109"/>
      <c r="J113" s="154">
        <f>COUNTIF(A23:A106,"ЛИМ")</f>
        <v>0</v>
      </c>
      <c r="K113" s="193"/>
      <c r="L113" s="102"/>
      <c r="M113" s="102"/>
      <c r="Q113" s="101"/>
      <c r="S113" s="157" t="s">
        <v>35</v>
      </c>
      <c r="T113" s="156">
        <f>COUNTIF(F23:F106,"1 СР")</f>
        <v>39</v>
      </c>
      <c r="U113" s="102"/>
    </row>
    <row r="114" spans="1:21" ht="14.4" x14ac:dyDescent="0.25">
      <c r="A114" s="183"/>
      <c r="B114" s="184"/>
      <c r="C114" s="184"/>
      <c r="D114" s="179"/>
      <c r="E114" s="179"/>
      <c r="F114" s="179"/>
      <c r="G114" s="103"/>
      <c r="H114" s="98" t="s">
        <v>29</v>
      </c>
      <c r="I114" s="109"/>
      <c r="J114" s="154">
        <f>COUNTIF(A23:A106,"НФ")</f>
        <v>2</v>
      </c>
      <c r="K114" s="193"/>
      <c r="L114" s="102"/>
      <c r="M114" s="102"/>
      <c r="Q114" s="101"/>
      <c r="S114" s="157" t="s">
        <v>300</v>
      </c>
      <c r="T114" s="156">
        <f>COUNTIF(F23:F106,"2 СР")</f>
        <v>19</v>
      </c>
      <c r="U114" s="102"/>
    </row>
    <row r="115" spans="1:21" ht="14.4" x14ac:dyDescent="0.25">
      <c r="A115" s="185"/>
      <c r="B115" s="179"/>
      <c r="C115" s="179"/>
      <c r="D115" s="179"/>
      <c r="E115" s="179"/>
      <c r="F115" s="179"/>
      <c r="G115" s="103"/>
      <c r="H115" s="98" t="s">
        <v>37</v>
      </c>
      <c r="I115" s="109"/>
      <c r="J115" s="154">
        <f>COUNTIF(A23:A106,"ДСКВ")</f>
        <v>0</v>
      </c>
      <c r="K115" s="193"/>
      <c r="L115" s="102"/>
      <c r="M115" s="102"/>
      <c r="Q115" s="101"/>
      <c r="R115" s="102"/>
      <c r="S115" s="157" t="s">
        <v>301</v>
      </c>
      <c r="T115" s="156">
        <f>COUNTIF(F23:F106,"3 СР")</f>
        <v>0</v>
      </c>
      <c r="U115" s="102"/>
    </row>
    <row r="116" spans="1:21" ht="14.4" x14ac:dyDescent="0.25">
      <c r="A116" s="186"/>
      <c r="B116" s="60"/>
      <c r="C116" s="60"/>
      <c r="D116" s="60"/>
      <c r="E116" s="60"/>
      <c r="F116" s="60"/>
      <c r="G116" s="187"/>
      <c r="H116" s="98" t="s">
        <v>30</v>
      </c>
      <c r="I116" s="109"/>
      <c r="J116" s="154">
        <f>COUNTIF(A23:A106,"НС")</f>
        <v>2</v>
      </c>
      <c r="K116" s="193"/>
      <c r="L116" s="102"/>
      <c r="M116" s="102"/>
      <c r="N116" s="102"/>
      <c r="O116" s="102"/>
      <c r="Q116" s="101"/>
      <c r="R116" s="102"/>
      <c r="S116" s="98"/>
      <c r="T116" s="104"/>
      <c r="U116" s="102"/>
    </row>
    <row r="117" spans="1:21" ht="5.25" customHeight="1" x14ac:dyDescent="0.25">
      <c r="A117" s="105"/>
      <c r="B117" s="106"/>
      <c r="C117" s="106"/>
      <c r="D117" s="106"/>
      <c r="E117" s="106"/>
      <c r="F117" s="106"/>
      <c r="G117" s="78"/>
      <c r="H117" s="107"/>
      <c r="I117" s="107"/>
      <c r="J117" s="78"/>
      <c r="K117" s="78"/>
      <c r="L117" s="78"/>
      <c r="M117" s="78"/>
      <c r="N117" s="78"/>
      <c r="O117" s="78"/>
      <c r="P117" s="108"/>
      <c r="Q117" s="75"/>
      <c r="R117" s="109"/>
      <c r="S117" s="109"/>
      <c r="T117" s="104"/>
      <c r="U117" s="102"/>
    </row>
    <row r="118" spans="1:21" ht="15.6" x14ac:dyDescent="0.25">
      <c r="A118" s="275" t="s">
        <v>3</v>
      </c>
      <c r="B118" s="226"/>
      <c r="C118" s="226"/>
      <c r="D118" s="226"/>
      <c r="E118" s="226"/>
      <c r="F118" s="226" t="s">
        <v>12</v>
      </c>
      <c r="G118" s="226"/>
      <c r="H118" s="226"/>
      <c r="I118" s="189"/>
      <c r="J118" s="226" t="s">
        <v>4</v>
      </c>
      <c r="K118" s="226"/>
      <c r="L118" s="226"/>
      <c r="M118" s="226"/>
      <c r="N118" s="226"/>
      <c r="O118" s="226"/>
      <c r="P118" s="226"/>
      <c r="Q118" s="226" t="s">
        <v>299</v>
      </c>
      <c r="R118" s="226"/>
      <c r="S118" s="226"/>
      <c r="T118" s="227"/>
    </row>
    <row r="119" spans="1:21" x14ac:dyDescent="0.25">
      <c r="A119" s="271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72"/>
      <c r="Q119" s="272"/>
      <c r="R119" s="272"/>
      <c r="S119" s="272"/>
      <c r="T119" s="273"/>
    </row>
    <row r="120" spans="1:21" x14ac:dyDescent="0.25">
      <c r="A120" s="127"/>
      <c r="D120" s="128"/>
      <c r="E120" s="128"/>
      <c r="F120" s="128"/>
      <c r="G120" s="128"/>
      <c r="H120" s="128"/>
      <c r="I120" s="190"/>
      <c r="J120" s="128"/>
      <c r="K120" s="190"/>
      <c r="L120" s="128"/>
      <c r="M120" s="190"/>
      <c r="N120" s="128"/>
      <c r="O120" s="190"/>
      <c r="P120" s="110"/>
      <c r="Q120" s="111"/>
      <c r="R120" s="128"/>
      <c r="S120" s="128"/>
      <c r="T120" s="129"/>
    </row>
    <row r="121" spans="1:21" x14ac:dyDescent="0.25">
      <c r="A121" s="127"/>
      <c r="D121" s="128"/>
      <c r="E121" s="128"/>
      <c r="F121" s="128"/>
      <c r="G121" s="128"/>
      <c r="H121" s="128"/>
      <c r="I121" s="190"/>
      <c r="J121" s="128"/>
      <c r="K121" s="190"/>
      <c r="L121" s="128"/>
      <c r="M121" s="190"/>
      <c r="N121" s="128"/>
      <c r="O121" s="190"/>
      <c r="P121" s="110"/>
      <c r="Q121" s="111"/>
      <c r="R121" s="128"/>
      <c r="S121" s="128"/>
      <c r="T121" s="129"/>
    </row>
    <row r="122" spans="1:21" x14ac:dyDescent="0.25">
      <c r="A122" s="229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74"/>
    </row>
    <row r="123" spans="1:21" x14ac:dyDescent="0.25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1"/>
      <c r="Q123" s="231"/>
      <c r="R123" s="231"/>
      <c r="S123" s="231"/>
      <c r="T123" s="232"/>
    </row>
    <row r="124" spans="1:21" ht="16.2" thickBot="1" x14ac:dyDescent="0.3">
      <c r="A124" s="224"/>
      <c r="B124" s="225"/>
      <c r="C124" s="225"/>
      <c r="D124" s="225"/>
      <c r="E124" s="225"/>
      <c r="F124" s="225" t="str">
        <f>G17</f>
        <v>Трушин Б.К. (ВК, г. Саратов)</v>
      </c>
      <c r="G124" s="225"/>
      <c r="H124" s="225"/>
      <c r="I124" s="188"/>
      <c r="J124" s="225" t="str">
        <f>G18</f>
        <v>Шешунова Е.А. (1 кат, г. Тольятти)</v>
      </c>
      <c r="K124" s="225"/>
      <c r="L124" s="225"/>
      <c r="M124" s="225"/>
      <c r="N124" s="225"/>
      <c r="O124" s="225"/>
      <c r="P124" s="225"/>
      <c r="Q124" s="225" t="str">
        <f>G19</f>
        <v>Овчинников Р.В. (1 кат., г. Тольятти)</v>
      </c>
      <c r="R124" s="225"/>
      <c r="S124" s="225"/>
      <c r="T124" s="228"/>
    </row>
    <row r="125" spans="1:21" ht="14.4" thickTop="1" x14ac:dyDescent="0.25"/>
  </sheetData>
  <sheetProtection formatCells="0" formatColumns="0" formatRows="0" sort="0" autoFilter="0" pivotTables="0"/>
  <mergeCells count="47">
    <mergeCell ref="A108:G108"/>
    <mergeCell ref="H108:T108"/>
    <mergeCell ref="A119:E119"/>
    <mergeCell ref="F119:T119"/>
    <mergeCell ref="A122:E122"/>
    <mergeCell ref="F122:T122"/>
    <mergeCell ref="F118:H118"/>
    <mergeCell ref="A118:E118"/>
    <mergeCell ref="A7:T7"/>
    <mergeCell ref="A8:T8"/>
    <mergeCell ref="P21:P22"/>
    <mergeCell ref="Q21:Q22"/>
    <mergeCell ref="R21:R22"/>
    <mergeCell ref="A9:T9"/>
    <mergeCell ref="A10:T10"/>
    <mergeCell ref="A11:T11"/>
    <mergeCell ref="A15:G15"/>
    <mergeCell ref="A21:A22"/>
    <mergeCell ref="B21:B22"/>
    <mergeCell ref="C21:C22"/>
    <mergeCell ref="D21:D22"/>
    <mergeCell ref="E21:E22"/>
    <mergeCell ref="F21:F22"/>
    <mergeCell ref="A12:T12"/>
    <mergeCell ref="S21:S22"/>
    <mergeCell ref="T21:T22"/>
    <mergeCell ref="G21:G22"/>
    <mergeCell ref="H15:T15"/>
    <mergeCell ref="H22:I22"/>
    <mergeCell ref="J22:K22"/>
    <mergeCell ref="L22:M22"/>
    <mergeCell ref="N22:O22"/>
    <mergeCell ref="H21:O21"/>
    <mergeCell ref="A1:T1"/>
    <mergeCell ref="A2:T2"/>
    <mergeCell ref="A3:T3"/>
    <mergeCell ref="A6:T6"/>
    <mergeCell ref="A5:T5"/>
    <mergeCell ref="A4:T4"/>
    <mergeCell ref="A124:E124"/>
    <mergeCell ref="J118:P118"/>
    <mergeCell ref="Q118:T118"/>
    <mergeCell ref="Q124:T124"/>
    <mergeCell ref="J124:P124"/>
    <mergeCell ref="F124:H124"/>
    <mergeCell ref="A123:E123"/>
    <mergeCell ref="F123:T123"/>
  </mergeCells>
  <conditionalFormatting sqref="H23:O106">
    <cfRule type="cellIs" dxfId="1" priority="1" operator="equal">
      <formula>0</formula>
    </cfRule>
  </conditionalFormatting>
  <conditionalFormatting sqref="B125:B1048576 B6:B117 B1:B3 B119:B123">
    <cfRule type="duplicateValues" dxfId="0" priority="144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6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</vt:lpstr>
      <vt:lpstr>Итоговый протокол</vt:lpstr>
      <vt:lpstr>'Итоговый протокол'!Заголовки_для_печати</vt:lpstr>
      <vt:lpstr>'Список участников'!Заголовки_для_печати</vt:lpstr>
      <vt:lpstr>'Итоговый протокол'!Область_печати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2022-04-17T13:42:06Z</cp:lastPrinted>
  <dcterms:created xsi:type="dcterms:W3CDTF">1996-10-08T23:32:33Z</dcterms:created>
  <dcterms:modified xsi:type="dcterms:W3CDTF">2023-09-15T12:42:40Z</dcterms:modified>
</cp:coreProperties>
</file>