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nasty\OneDrive\Рабочий стол\ВС на русбайк\"/>
    </mc:Choice>
  </mc:AlternateContent>
  <xr:revisionPtr revIDLastSave="0" documentId="13_ncr:1_{60212455-02BF-4D87-AD56-D6D78D73EE7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Омниум итог муж" sheetId="1" r:id="rId1"/>
  </sheets>
  <definedNames>
    <definedName name="_xlnm.Print_Area" localSheetId="0">'Омниум итог муж'!$A$1:$AH$65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AB64" i="1" l="1"/>
  <c r="L64" i="1"/>
  <c r="F64" i="1"/>
  <c r="H56" i="1"/>
  <c r="H55" i="1"/>
  <c r="H54" i="1"/>
  <c r="H52" i="1" s="1"/>
  <c r="H51" i="1" l="1"/>
  <c r="AH50" i="1"/>
  <c r="AH53" i="1"/>
  <c r="AH54" i="1"/>
  <c r="AH51" i="1"/>
  <c r="AH55" i="1"/>
  <c r="AH52" i="1"/>
  <c r="AH56" i="1"/>
</calcChain>
</file>

<file path=xl/sharedStrings.xml><?xml version="1.0" encoding="utf-8"?>
<sst xmlns="http://schemas.openxmlformats.org/spreadsheetml/2006/main" count="88" uniqueCount="78">
  <si>
    <t>Министерство спорта Российской федерации</t>
  </si>
  <si>
    <t>Федерация велосипедного спорта России</t>
  </si>
  <si>
    <t/>
  </si>
  <si>
    <t>по велосипедному спорту</t>
  </si>
  <si>
    <t>ИТОГОВЫЙ ПРОТОКОЛ</t>
  </si>
  <si>
    <t>трек - омниум</t>
  </si>
  <si>
    <t>МЕСТО ПРОВЕДЕНИЯ: г. Санкт-Петербург</t>
  </si>
  <si>
    <t>ВРЕМЯ ГОНКИ:</t>
  </si>
  <si>
    <t>№ ВРВС: 0080481611Я</t>
  </si>
  <si>
    <t>СР.СКОРОСТЬ: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</si>
  <si>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</si>
  <si>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</si>
  <si>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</si>
  <si>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 велотрек "Локосфинкс"</t>
  </si>
  <si>
    <t>ГЛАВНЫЙ СУДЬЯ: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</si>
  <si>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</si>
  <si>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</si>
  <si>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</si>
  <si>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</si>
  <si>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</si>
  <si>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</si>
  <si>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</si>
  <si>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</si>
  <si>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</si>
  <si>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</si>
  <si>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</si>
  <si>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</si>
  <si>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</si>
  <si>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</si>
  <si>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ОЧКИ НА ЭТАПАХ СОРЕВНОВАНИЯ</t>
  </si>
  <si>
    <t>Место на основном финише</t>
  </si>
  <si>
    <t>ПРЕМИЯ ЗА КРУГИ</t>
  </si>
  <si>
    <t>РЕЗУЛЬТАТ очки</t>
  </si>
  <si>
    <t>Доп. Инфо</t>
  </si>
  <si>
    <t>ВЫПОЛНЕНИЕ НТУ ЕВСК</t>
  </si>
  <si>
    <t>ПРИМЕЧАНИЕ</t>
  </si>
  <si>
    <t>скретч</t>
  </si>
  <si>
    <t>гонка темпо</t>
  </si>
  <si>
    <t>гонка с выбыванием</t>
  </si>
  <si>
    <t>гонка по очкам</t>
  </si>
  <si>
    <t>+ ЗА КРУГ</t>
  </si>
  <si>
    <t>- ЗА КРУГ</t>
  </si>
  <si>
    <t>МС</t>
  </si>
  <si>
    <t>КМС</t>
  </si>
  <si>
    <t>НФ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</si>
  <si>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</si>
  <si>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</si>
  <si>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</si>
  <si>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</si>
  <si>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</si>
  <si>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</si>
  <si>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</si>
  <si>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</si>
  <si>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</si>
  <si>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</si>
  <si>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</si>
  <si>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</si>
  <si>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</si>
  <si>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</si>
  <si>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</si>
  <si>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</si>
  <si>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</si>
  <si>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</si>
  <si>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Санкт-Петербург</t>
  </si>
  <si>
    <t>ДАТА ПРОВЕДЕНИЯ: 13 января 2024 года</t>
  </si>
  <si>
    <t>t°C 25</t>
  </si>
  <si>
    <t>Р 991</t>
  </si>
  <si>
    <t>вл. 40%</t>
  </si>
  <si>
    <t>Вдовин С.М. (1 Кат., Санкт-Петербург)</t>
  </si>
  <si>
    <t>ВСЕРОССИЙСКИЕ СОРЕВНОВАНИЯ</t>
  </si>
  <si>
    <t>Самсонова Анастасия</t>
  </si>
  <si>
    <t>Флоринская Яна</t>
  </si>
  <si>
    <t>Тульская область</t>
  </si>
  <si>
    <t>Лунде Надежда</t>
  </si>
  <si>
    <t>Миронова Диана</t>
  </si>
  <si>
    <t>0,250 м/24</t>
  </si>
  <si>
    <t>Женщины</t>
  </si>
  <si>
    <t>№ ЕКП 2024: 2008780021019303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</si>
</sst>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:ss.000"/>
    <numFmt numFmtId="165" formatCode="h:mm:ss.00"/>
    <numFmt numFmtId="166" formatCode="yyyy"/>
  </numFmts>
  <fonts count="20" x14ac:knownFonts="1">
    <font>
      <sz val="10"/>
      <name val="Arial Cyr"/>
      <charset val="204"/>
    </font>
    <font>
      <sz val="18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9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13" fillId="0" borderId="0"/>
    <xf numFmtId="0" fontId="13" fillId="0" borderId="0"/>
    <xf numFmtId="0" fontId="14" fillId="0" borderId="0"/>
  </cellStyleXfs>
  <cellXfs count="159">
    <xf numFmtId="0" fontId="0" fillId="0" borderId="0" xfId="0"/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left" vertical="center"/>
    </xf>
    <xf numFmtId="1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64" fontId="10" fillId="2" borderId="10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14" fontId="8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2" fontId="10" fillId="0" borderId="7" xfId="0" applyNumberFormat="1" applyFont="1" applyBorder="1" applyAlignment="1">
      <alignment horizontal="left" vertical="center"/>
    </xf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4" fontId="8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14" fontId="8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14" fontId="8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165" fontId="12" fillId="0" borderId="18" xfId="0" applyNumberFormat="1" applyFont="1" applyBorder="1" applyAlignment="1">
      <alignment vertical="center"/>
    </xf>
    <xf numFmtId="1" fontId="12" fillId="0" borderId="18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4" fontId="3" fillId="0" borderId="22" xfId="0" applyNumberFormat="1" applyFont="1" applyBorder="1" applyAlignment="1">
      <alignment vertical="center"/>
    </xf>
    <xf numFmtId="0" fontId="9" fillId="3" borderId="27" xfId="1" applyFont="1" applyFill="1" applyBorder="1" applyAlignment="1">
      <alignment horizontal="center" vertical="center" wrapText="1"/>
    </xf>
    <xf numFmtId="49" fontId="9" fillId="3" borderId="27" xfId="1" applyNumberFormat="1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14" fontId="15" fillId="0" borderId="27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1" fontId="13" fillId="0" borderId="27" xfId="2" applyNumberFormat="1" applyBorder="1" applyAlignment="1">
      <alignment horizontal="center" vertical="center" wrapText="1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2" borderId="27" xfId="1" applyFont="1" applyFill="1" applyBorder="1" applyAlignment="1">
      <alignment horizontal="center" vertical="center" wrapText="1"/>
    </xf>
    <xf numFmtId="0" fontId="17" fillId="0" borderId="27" xfId="3" applyFont="1" applyBorder="1" applyAlignment="1">
      <alignment vertical="center" wrapText="1"/>
    </xf>
    <xf numFmtId="14" fontId="17" fillId="0" borderId="27" xfId="2" applyNumberFormat="1" applyFont="1" applyBorder="1" applyAlignment="1">
      <alignment horizontal="center" vertical="center" wrapText="1"/>
    </xf>
    <xf numFmtId="166" fontId="16" fillId="0" borderId="27" xfId="0" applyNumberFormat="1" applyFont="1" applyBorder="1" applyAlignment="1">
      <alignment horizontal="center" vertical="center" wrapText="1"/>
    </xf>
    <xf numFmtId="0" fontId="17" fillId="0" borderId="27" xfId="2" applyFont="1" applyBorder="1" applyAlignment="1">
      <alignment horizontal="center" vertical="center" wrapText="1"/>
    </xf>
    <xf numFmtId="1" fontId="17" fillId="0" borderId="27" xfId="2" applyNumberFormat="1" applyFont="1" applyBorder="1" applyAlignment="1">
      <alignment horizontal="center" vertical="center" wrapText="1"/>
    </xf>
    <xf numFmtId="0" fontId="18" fillId="0" borderId="27" xfId="0" applyFont="1" applyBorder="1" applyAlignment="1">
      <alignment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2" borderId="29" xfId="1" applyFont="1" applyFill="1" applyBorder="1" applyAlignment="1">
      <alignment horizontal="center" vertical="center" wrapText="1"/>
    </xf>
    <xf numFmtId="0" fontId="17" fillId="0" borderId="29" xfId="3" applyFont="1" applyBorder="1" applyAlignment="1">
      <alignment vertical="center" wrapText="1"/>
    </xf>
    <xf numFmtId="14" fontId="17" fillId="0" borderId="29" xfId="2" applyNumberFormat="1" applyFont="1" applyBorder="1" applyAlignment="1">
      <alignment horizontal="center" vertical="center" wrapText="1"/>
    </xf>
    <xf numFmtId="166" fontId="16" fillId="0" borderId="29" xfId="0" applyNumberFormat="1" applyFont="1" applyBorder="1" applyAlignment="1">
      <alignment horizontal="center" vertical="center" wrapText="1"/>
    </xf>
    <xf numFmtId="0" fontId="17" fillId="0" borderId="29" xfId="2" applyFont="1" applyBorder="1" applyAlignment="1">
      <alignment horizontal="center" vertical="center" wrapText="1"/>
    </xf>
    <xf numFmtId="1" fontId="17" fillId="0" borderId="29" xfId="2" applyNumberFormat="1" applyFont="1" applyBorder="1" applyAlignment="1">
      <alignment horizontal="center" vertical="center" wrapText="1"/>
    </xf>
    <xf numFmtId="0" fontId="18" fillId="0" borderId="29" xfId="0" applyFont="1" applyBorder="1" applyAlignment="1">
      <alignment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2" borderId="31" xfId="1" applyFont="1" applyFill="1" applyBorder="1" applyAlignment="1">
      <alignment horizontal="center" vertical="center" wrapText="1"/>
    </xf>
    <xf numFmtId="0" fontId="17" fillId="0" borderId="31" xfId="3" applyFont="1" applyBorder="1" applyAlignment="1">
      <alignment vertical="center" wrapText="1"/>
    </xf>
    <xf numFmtId="14" fontId="17" fillId="0" borderId="31" xfId="2" applyNumberFormat="1" applyFont="1" applyBorder="1" applyAlignment="1">
      <alignment horizontal="center" vertical="center" wrapText="1"/>
    </xf>
    <xf numFmtId="166" fontId="16" fillId="0" borderId="31" xfId="0" applyNumberFormat="1" applyFont="1" applyBorder="1" applyAlignment="1">
      <alignment horizontal="center" vertical="center" wrapText="1"/>
    </xf>
    <xf numFmtId="0" fontId="17" fillId="0" borderId="31" xfId="2" applyFont="1" applyBorder="1" applyAlignment="1">
      <alignment horizontal="center" vertical="center" wrapText="1"/>
    </xf>
    <xf numFmtId="1" fontId="17" fillId="0" borderId="31" xfId="2" applyNumberFormat="1" applyFont="1" applyBorder="1" applyAlignment="1">
      <alignment horizontal="center" vertical="center" wrapText="1"/>
    </xf>
    <xf numFmtId="0" fontId="18" fillId="0" borderId="31" xfId="0" applyFont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7" fillId="3" borderId="34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8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4" fontId="8" fillId="0" borderId="27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left" vertical="center"/>
    </xf>
    <xf numFmtId="0" fontId="3" fillId="0" borderId="27" xfId="0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49" fontId="8" fillId="0" borderId="27" xfId="0" applyNumberFormat="1" applyFont="1" applyBorder="1" applyAlignment="1">
      <alignment vertical="center"/>
    </xf>
    <xf numFmtId="49" fontId="8" fillId="0" borderId="27" xfId="4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9" fontId="8" fillId="0" borderId="2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1" fontId="19" fillId="0" borderId="27" xfId="2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/>
    </xf>
    <xf numFmtId="165" fontId="12" fillId="0" borderId="2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3" borderId="24" xfId="1" applyFont="1" applyFill="1" applyBorder="1" applyAlignment="1">
      <alignment horizontal="center" vertical="center" wrapText="1"/>
    </xf>
    <xf numFmtId="0" fontId="9" fillId="3" borderId="27" xfId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165" fontId="12" fillId="0" borderId="15" xfId="0" applyNumberFormat="1" applyFont="1" applyBorder="1" applyAlignment="1">
      <alignment horizontal="left" vertical="center"/>
    </xf>
    <xf numFmtId="165" fontId="12" fillId="0" borderId="13" xfId="0" applyNumberFormat="1" applyFont="1" applyBorder="1" applyAlignment="1">
      <alignment horizontal="left" vertical="center"/>
    </xf>
    <xf numFmtId="165" fontId="12" fillId="0" borderId="16" xfId="0" applyNumberFormat="1" applyFont="1" applyBorder="1" applyAlignment="1">
      <alignment horizontal="left" vertical="center"/>
    </xf>
    <xf numFmtId="165" fontId="12" fillId="0" borderId="20" xfId="0" applyNumberFormat="1" applyFont="1" applyBorder="1" applyAlignment="1">
      <alignment horizontal="left" vertical="center"/>
    </xf>
    <xf numFmtId="165" fontId="12" fillId="0" borderId="18" xfId="0" applyNumberFormat="1" applyFont="1" applyBorder="1" applyAlignment="1">
      <alignment horizontal="left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14" fontId="9" fillId="3" borderId="24" xfId="1" applyNumberFormat="1" applyFont="1" applyFill="1" applyBorder="1" applyAlignment="1">
      <alignment horizontal="center" vertical="center" wrapText="1"/>
    </xf>
    <xf numFmtId="14" fontId="9" fillId="3" borderId="27" xfId="1" applyNumberFormat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/>
    </xf>
    <xf numFmtId="165" fontId="9" fillId="3" borderId="24" xfId="1" applyNumberFormat="1" applyFont="1" applyFill="1" applyBorder="1" applyAlignment="1">
      <alignment horizontal="center" vertical="center" wrapText="1"/>
    </xf>
    <xf numFmtId="165" fontId="9" fillId="3" borderId="27" xfId="1" applyNumberFormat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</cellXfs>
  <cellStyles count="5">
    <cellStyle name="Обычный" xfId="0" builtinId="0"/>
    <cellStyle name="Обычный 2 4" xfId="4" xr:uid="{00000000-0005-0000-0000-000001000000}"/>
    <cellStyle name="Обычный_ID4938_RS" xfId="3" xr:uid="{00000000-0005-0000-0000-000002000000}"/>
    <cellStyle name="Обычный_ID4938_RS_1" xfId="2" xr:uid="{00000000-0005-0000-0000-000003000000}"/>
    <cellStyle name="Обычный_Стартовый протокол Смирнов_20101106_Results" xfId="1" xr:uid="{00000000-0005-0000-0000-000004000000}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171450</xdr:rowOff>
    </xdr:from>
    <xdr:to>
      <xdr:col>3</xdr:col>
      <xdr:colOff>714375</xdr:colOff>
      <xdr:row>6</xdr:row>
      <xdr:rowOff>19050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71450"/>
          <a:ext cx="23050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152400</xdr:colOff>
      <xdr:row>0</xdr:row>
      <xdr:rowOff>219075</xdr:rowOff>
    </xdr:from>
    <xdr:to>
      <xdr:col>33</xdr:col>
      <xdr:colOff>228599</xdr:colOff>
      <xdr:row>5</xdr:row>
      <xdr:rowOff>104775</xdr:rowOff>
    </xdr:to>
    <xdr:pic>
      <xdr:nvPicPr>
        <xdr:cNvPr id="3" name="Picture 5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6775" y="219075"/>
          <a:ext cx="68579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52917</xdr:colOff>
      <xdr:row>58</xdr:row>
      <xdr:rowOff>28575</xdr:rowOff>
    </xdr:from>
    <xdr:to>
      <xdr:col>31</xdr:col>
      <xdr:colOff>533400</xdr:colOff>
      <xdr:row>63</xdr:row>
      <xdr:rowOff>161925</xdr:rowOff>
    </xdr:to>
    <xdr:pic>
      <xdr:nvPicPr>
        <xdr:cNvPr id="5" name="Рисунок 1" descr="Соловьев Г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0392" y="12277725"/>
          <a:ext cx="1737783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353483</xdr:colOff>
      <xdr:row>58</xdr:row>
      <xdr:rowOff>30691</xdr:rowOff>
    </xdr:from>
    <xdr:to>
      <xdr:col>12</xdr:col>
      <xdr:colOff>568324</xdr:colOff>
      <xdr:row>62</xdr:row>
      <xdr:rowOff>56090</xdr:rowOff>
    </xdr:to>
    <xdr:pic>
      <xdr:nvPicPr>
        <xdr:cNvPr id="6" name="Рисунок 1" descr="C:\Users\Judge\Downloads\радчук настя подпись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6883" y="11168591"/>
          <a:ext cx="1167341" cy="787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1282700</xdr:colOff>
      <xdr:row>56</xdr:row>
      <xdr:rowOff>50800</xdr:rowOff>
    </xdr:from>
    <xdr:to>
      <xdr:col>7</xdr:col>
      <xdr:colOff>391523</xdr:colOff>
      <xdr:row>64</xdr:row>
      <xdr:rowOff>149860</xdr:rowOff>
    </xdr:to>
    <xdr:pic>
      <xdr:nvPicPr>
        <xdr:cNvPr id="7" name="Рисунок 7" descr="C:\Users\Judge\Desktop\подпись.jpg">
          <a:extLst>
            <a:ext uri="{FF2B5EF4-FFF2-40B4-BE49-F238E27FC236}">
              <a16:creationId xmlns:a16="http://schemas.microsoft.com/office/drawing/2014/main" id="{FBFD8D0B-AAF8-4898-B533-14594FB94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0807700"/>
          <a:ext cx="1178923" cy="1623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  <pageSetUpPr fitToPage="1"/>
  </sheetPr>
  <dimension ref="A1:AH65"/>
  <sheetViews>
    <sheetView tabSelected="1" topLeftCell="A4" zoomScale="60" zoomScaleNormal="60" workbookViewId="0">
      <selection activeCell="AO17" sqref="AO17"/>
    </sheetView>
  </sheetViews>
  <sheetFormatPr defaultRowHeight="13.2" x14ac:dyDescent="0.25"/>
  <cols>
    <col min="3" max="3" width="14" customWidth="1"/>
    <col min="4" max="4" width="21.33203125" customWidth="1"/>
    <col min="5" max="5" width="12.6640625" customWidth="1"/>
    <col min="7" max="7" width="30.109375" customWidth="1"/>
    <col min="11" max="14" width="13.88671875" customWidth="1"/>
    <col min="15" max="20" width="6" hidden="1" customWidth="1"/>
    <col min="21" max="27" width="3.5546875" hidden="1" customWidth="1"/>
    <col min="31" max="31" width="9.6640625" customWidth="1"/>
    <col min="34" max="34" width="18.44140625" customWidth="1"/>
  </cols>
  <sheetData>
    <row r="1" spans="1:34" ht="23.4" x14ac:dyDescent="0.2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</row>
    <row r="2" spans="1:34" ht="17.399999999999999" customHeight="1" x14ac:dyDescent="0.25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</row>
    <row r="3" spans="1:34" ht="7.5" customHeight="1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</row>
    <row r="4" spans="1:34" ht="12" customHeight="1" x14ac:dyDescent="0.2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</row>
    <row r="5" spans="1:34" ht="9" customHeight="1" x14ac:dyDescent="0.25">
      <c r="A5" s="113" t="s">
        <v>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</row>
    <row r="6" spans="1:34" ht="25.8" x14ac:dyDescent="0.25">
      <c r="A6" s="114" t="s">
        <v>69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</row>
    <row r="7" spans="1:34" ht="25.8" x14ac:dyDescent="0.25">
      <c r="A7" s="114" t="s">
        <v>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</row>
    <row r="8" spans="1:34" ht="9.6" customHeight="1" thickBot="1" x14ac:dyDescent="0.3">
      <c r="A8" s="115" t="s">
        <v>2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</row>
    <row r="9" spans="1:34" ht="18.600000000000001" thickTop="1" x14ac:dyDescent="0.25">
      <c r="A9" s="116" t="s">
        <v>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8"/>
    </row>
    <row r="10" spans="1:34" ht="18" x14ac:dyDescent="0.25">
      <c r="A10" s="119" t="s">
        <v>5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1"/>
    </row>
    <row r="11" spans="1:34" ht="18" x14ac:dyDescent="0.25">
      <c r="A11" s="119" t="s">
        <v>76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1"/>
    </row>
    <row r="12" spans="1:34" ht="6.6" customHeight="1" x14ac:dyDescent="0.25">
      <c r="A12" s="108" t="s">
        <v>2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10"/>
    </row>
    <row r="13" spans="1:34" ht="15.6" x14ac:dyDescent="0.25">
      <c r="A13" s="1" t="s">
        <v>6</v>
      </c>
      <c r="B13" s="2"/>
      <c r="C13" s="3"/>
      <c r="D13" s="4"/>
      <c r="E13" s="5"/>
      <c r="F13" s="6"/>
      <c r="G13" s="7"/>
      <c r="H13" s="7" t="s">
        <v>7</v>
      </c>
      <c r="I13" s="8"/>
      <c r="J13" s="8">
        <v>6.5810185185185182E-3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9"/>
      <c r="AH13" s="10" t="s">
        <v>8</v>
      </c>
    </row>
    <row r="14" spans="1:34" ht="15.6" x14ac:dyDescent="0.25">
      <c r="A14" s="11" t="s">
        <v>64</v>
      </c>
      <c r="B14" s="12"/>
      <c r="C14" s="12"/>
      <c r="D14" s="13"/>
      <c r="E14" s="14"/>
      <c r="F14" s="15"/>
      <c r="G14" s="16"/>
      <c r="H14" s="16" t="s">
        <v>9</v>
      </c>
      <c r="I14" s="17"/>
      <c r="J14" s="17">
        <v>37.961335676625659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8"/>
      <c r="AH14" s="19" t="s">
        <v>77</v>
      </c>
    </row>
    <row r="15" spans="1:34" ht="14.4" x14ac:dyDescent="0.25">
      <c r="A15" s="124" t="s">
        <v>10</v>
      </c>
      <c r="B15" s="125"/>
      <c r="C15" s="125"/>
      <c r="D15" s="125"/>
      <c r="E15" s="125"/>
      <c r="F15" s="125"/>
      <c r="G15" s="126"/>
      <c r="H15" s="127" t="s">
        <v>11</v>
      </c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8"/>
    </row>
    <row r="16" spans="1:34" ht="14.4" x14ac:dyDescent="0.25">
      <c r="A16" s="20" t="s">
        <v>12</v>
      </c>
      <c r="B16" s="21"/>
      <c r="C16" s="21"/>
      <c r="D16" s="22"/>
      <c r="E16" s="23"/>
      <c r="F16" s="22"/>
      <c r="G16" s="24" t="s">
        <v>2</v>
      </c>
      <c r="H16" s="129" t="s">
        <v>13</v>
      </c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1"/>
    </row>
    <row r="17" spans="1:34" ht="14.4" x14ac:dyDescent="0.25">
      <c r="A17" s="20" t="s">
        <v>14</v>
      </c>
      <c r="B17" s="21"/>
      <c r="C17" s="21"/>
      <c r="D17" s="25"/>
      <c r="E17" s="26"/>
      <c r="F17" s="25"/>
      <c r="G17" s="27" t="s">
        <v>68</v>
      </c>
      <c r="H17" s="132" t="s">
        <v>15</v>
      </c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4"/>
    </row>
    <row r="18" spans="1:34" ht="14.4" x14ac:dyDescent="0.25">
      <c r="A18" s="20" t="s">
        <v>16</v>
      </c>
      <c r="B18" s="21"/>
      <c r="C18" s="21"/>
      <c r="D18" s="24"/>
      <c r="E18" s="23"/>
      <c r="F18" s="22"/>
      <c r="G18" s="27" t="s">
        <v>17</v>
      </c>
      <c r="H18" s="132" t="s">
        <v>18</v>
      </c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4"/>
    </row>
    <row r="19" spans="1:34" ht="15" thickBot="1" x14ac:dyDescent="0.3">
      <c r="A19" s="28" t="s">
        <v>19</v>
      </c>
      <c r="B19" s="29"/>
      <c r="C19" s="29"/>
      <c r="D19" s="30"/>
      <c r="E19" s="31"/>
      <c r="F19" s="32"/>
      <c r="G19" s="33" t="s">
        <v>20</v>
      </c>
      <c r="H19" s="135" t="s">
        <v>21</v>
      </c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/>
      <c r="AD19" s="34"/>
      <c r="AE19" s="34"/>
      <c r="AF19" s="34"/>
      <c r="AG19" s="34"/>
      <c r="AH19" s="107" t="s">
        <v>75</v>
      </c>
    </row>
    <row r="20" spans="1:34" ht="15" thickTop="1" thickBot="1" x14ac:dyDescent="0.3">
      <c r="A20" s="36"/>
      <c r="B20" s="37"/>
      <c r="C20" s="37"/>
      <c r="D20" s="36"/>
      <c r="E20" s="38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</row>
    <row r="21" spans="1:34" ht="14.4" thickTop="1" x14ac:dyDescent="0.25">
      <c r="A21" s="137" t="s">
        <v>22</v>
      </c>
      <c r="B21" s="122" t="s">
        <v>23</v>
      </c>
      <c r="C21" s="122" t="s">
        <v>24</v>
      </c>
      <c r="D21" s="122" t="s">
        <v>25</v>
      </c>
      <c r="E21" s="139" t="s">
        <v>26</v>
      </c>
      <c r="F21" s="122" t="s">
        <v>27</v>
      </c>
      <c r="G21" s="122" t="s">
        <v>28</v>
      </c>
      <c r="H21" s="141" t="s">
        <v>29</v>
      </c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22" t="s">
        <v>30</v>
      </c>
      <c r="AC21" s="142" t="s">
        <v>31</v>
      </c>
      <c r="AD21" s="142"/>
      <c r="AE21" s="122" t="s">
        <v>32</v>
      </c>
      <c r="AF21" s="122" t="s">
        <v>33</v>
      </c>
      <c r="AG21" s="144" t="s">
        <v>34</v>
      </c>
      <c r="AH21" s="146" t="s">
        <v>35</v>
      </c>
    </row>
    <row r="22" spans="1:34" ht="13.8" x14ac:dyDescent="0.25">
      <c r="A22" s="138"/>
      <c r="B22" s="123"/>
      <c r="C22" s="123"/>
      <c r="D22" s="123"/>
      <c r="E22" s="140"/>
      <c r="F22" s="123"/>
      <c r="G22" s="123"/>
      <c r="H22" s="123" t="s">
        <v>36</v>
      </c>
      <c r="I22" s="123" t="s">
        <v>37</v>
      </c>
      <c r="J22" s="123" t="s">
        <v>38</v>
      </c>
      <c r="K22" s="123" t="s">
        <v>39</v>
      </c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43"/>
      <c r="AD22" s="143"/>
      <c r="AE22" s="123"/>
      <c r="AF22" s="123"/>
      <c r="AG22" s="145"/>
      <c r="AH22" s="147"/>
    </row>
    <row r="23" spans="1:34" ht="13.8" x14ac:dyDescent="0.25">
      <c r="A23" s="138"/>
      <c r="B23" s="123"/>
      <c r="C23" s="123"/>
      <c r="D23" s="123"/>
      <c r="E23" s="140"/>
      <c r="F23" s="123"/>
      <c r="G23" s="123"/>
      <c r="H23" s="123"/>
      <c r="I23" s="123"/>
      <c r="J23" s="123"/>
      <c r="K23" s="39">
        <v>1</v>
      </c>
      <c r="L23" s="39">
        <v>2</v>
      </c>
      <c r="M23" s="39">
        <v>3</v>
      </c>
      <c r="N23" s="39">
        <v>4</v>
      </c>
      <c r="O23" s="39">
        <v>5</v>
      </c>
      <c r="P23" s="39">
        <v>6</v>
      </c>
      <c r="Q23" s="39">
        <v>7</v>
      </c>
      <c r="R23" s="39">
        <v>8</v>
      </c>
      <c r="S23" s="39">
        <v>9</v>
      </c>
      <c r="T23" s="39">
        <v>10</v>
      </c>
      <c r="U23" s="39">
        <v>11</v>
      </c>
      <c r="V23" s="39">
        <v>12</v>
      </c>
      <c r="W23" s="39">
        <v>13</v>
      </c>
      <c r="X23" s="39">
        <v>14</v>
      </c>
      <c r="Y23" s="39">
        <v>15</v>
      </c>
      <c r="Z23" s="39">
        <v>16</v>
      </c>
      <c r="AA23" s="39">
        <v>17</v>
      </c>
      <c r="AB23" s="123"/>
      <c r="AC23" s="40" t="s">
        <v>40</v>
      </c>
      <c r="AD23" s="40" t="s">
        <v>41</v>
      </c>
      <c r="AE23" s="123"/>
      <c r="AF23" s="123"/>
      <c r="AG23" s="145"/>
      <c r="AH23" s="147"/>
    </row>
    <row r="24" spans="1:34" ht="23.25" customHeight="1" x14ac:dyDescent="0.25">
      <c r="A24" s="41">
        <v>1</v>
      </c>
      <c r="B24" s="42">
        <v>160</v>
      </c>
      <c r="C24" s="43">
        <v>10079777026</v>
      </c>
      <c r="D24" s="43" t="s">
        <v>70</v>
      </c>
      <c r="E24" s="44">
        <v>38050</v>
      </c>
      <c r="F24" s="44" t="s">
        <v>42</v>
      </c>
      <c r="G24" s="45" t="s">
        <v>63</v>
      </c>
      <c r="H24" s="46">
        <v>40</v>
      </c>
      <c r="I24" s="46">
        <v>40</v>
      </c>
      <c r="J24" s="46">
        <v>40</v>
      </c>
      <c r="K24" s="104">
        <v>3</v>
      </c>
      <c r="L24" s="104">
        <v>5</v>
      </c>
      <c r="M24" s="104">
        <v>5</v>
      </c>
      <c r="N24" s="104">
        <v>10</v>
      </c>
      <c r="O24" s="104"/>
      <c r="P24" s="104"/>
      <c r="Q24" s="104"/>
      <c r="R24" s="104"/>
      <c r="S24" s="42"/>
      <c r="T24" s="42"/>
      <c r="U24" s="47"/>
      <c r="V24" s="47"/>
      <c r="W24" s="46"/>
      <c r="X24" s="46"/>
      <c r="Y24" s="46"/>
      <c r="Z24" s="46"/>
      <c r="AA24" s="46"/>
      <c r="AB24" s="104">
        <v>1</v>
      </c>
      <c r="AC24" s="46"/>
      <c r="AD24" s="46"/>
      <c r="AE24" s="105">
        <v>143</v>
      </c>
      <c r="AF24" s="46"/>
      <c r="AG24" s="50"/>
      <c r="AH24" s="48"/>
    </row>
    <row r="25" spans="1:34" ht="23.25" customHeight="1" x14ac:dyDescent="0.25">
      <c r="A25" s="41">
        <v>2</v>
      </c>
      <c r="B25" s="42">
        <v>81</v>
      </c>
      <c r="C25" s="43">
        <v>10142115084</v>
      </c>
      <c r="D25" s="43" t="s">
        <v>71</v>
      </c>
      <c r="E25" s="44">
        <v>31040</v>
      </c>
      <c r="F25" s="44" t="s">
        <v>43</v>
      </c>
      <c r="G25" s="45" t="s">
        <v>72</v>
      </c>
      <c r="H25" s="46">
        <v>36</v>
      </c>
      <c r="I25" s="46">
        <v>38</v>
      </c>
      <c r="J25" s="46">
        <v>38</v>
      </c>
      <c r="K25" s="104">
        <v>2</v>
      </c>
      <c r="L25" s="104">
        <v>3</v>
      </c>
      <c r="M25" s="104">
        <v>3</v>
      </c>
      <c r="N25" s="104">
        <v>6</v>
      </c>
      <c r="O25" s="104"/>
      <c r="P25" s="104"/>
      <c r="Q25" s="104"/>
      <c r="R25" s="104"/>
      <c r="S25" s="42"/>
      <c r="T25" s="42"/>
      <c r="U25" s="47"/>
      <c r="V25" s="47"/>
      <c r="W25" s="46"/>
      <c r="X25" s="46"/>
      <c r="Y25" s="46"/>
      <c r="Z25" s="46"/>
      <c r="AA25" s="46"/>
      <c r="AB25" s="104">
        <v>2</v>
      </c>
      <c r="AC25" s="46"/>
      <c r="AD25" s="46"/>
      <c r="AE25" s="105">
        <v>126</v>
      </c>
      <c r="AF25" s="46"/>
      <c r="AG25" s="50"/>
      <c r="AH25" s="48"/>
    </row>
    <row r="26" spans="1:34" ht="23.25" customHeight="1" x14ac:dyDescent="0.25">
      <c r="A26" s="41">
        <v>3</v>
      </c>
      <c r="B26" s="42">
        <v>172</v>
      </c>
      <c r="C26" s="43">
        <v>10079311426</v>
      </c>
      <c r="D26" s="43" t="s">
        <v>73</v>
      </c>
      <c r="E26" s="44">
        <v>37162</v>
      </c>
      <c r="F26" s="44" t="s">
        <v>43</v>
      </c>
      <c r="G26" s="45" t="s">
        <v>63</v>
      </c>
      <c r="H26" s="46">
        <v>34</v>
      </c>
      <c r="I26" s="46">
        <v>36</v>
      </c>
      <c r="J26" s="46">
        <v>36</v>
      </c>
      <c r="K26" s="104">
        <v>5</v>
      </c>
      <c r="L26" s="104">
        <v>2</v>
      </c>
      <c r="M26" s="104">
        <v>2</v>
      </c>
      <c r="N26" s="104">
        <v>4</v>
      </c>
      <c r="O26" s="104"/>
      <c r="P26" s="104"/>
      <c r="Q26" s="104"/>
      <c r="R26" s="104"/>
      <c r="S26" s="42"/>
      <c r="T26" s="42"/>
      <c r="U26" s="47"/>
      <c r="V26" s="47"/>
      <c r="W26" s="46"/>
      <c r="X26" s="46"/>
      <c r="Y26" s="46"/>
      <c r="Z26" s="46"/>
      <c r="AA26" s="46"/>
      <c r="AB26" s="104">
        <v>3</v>
      </c>
      <c r="AC26" s="46"/>
      <c r="AD26" s="46"/>
      <c r="AE26" s="105">
        <v>119</v>
      </c>
      <c r="AF26" s="46"/>
      <c r="AG26" s="50"/>
      <c r="AH26" s="48"/>
    </row>
    <row r="27" spans="1:34" ht="23.25" customHeight="1" x14ac:dyDescent="0.25">
      <c r="A27" s="41" t="s">
        <v>44</v>
      </c>
      <c r="B27" s="42">
        <v>174</v>
      </c>
      <c r="C27" s="43">
        <v>10036082465</v>
      </c>
      <c r="D27" s="43" t="s">
        <v>74</v>
      </c>
      <c r="E27" s="44">
        <v>37165</v>
      </c>
      <c r="F27" s="44" t="s">
        <v>42</v>
      </c>
      <c r="G27" s="45" t="s">
        <v>63</v>
      </c>
      <c r="H27" s="46">
        <v>38</v>
      </c>
      <c r="I27" s="46"/>
      <c r="J27" s="46"/>
      <c r="K27" s="104"/>
      <c r="L27" s="104"/>
      <c r="M27" s="104"/>
      <c r="N27" s="104"/>
      <c r="O27" s="104"/>
      <c r="P27" s="104"/>
      <c r="Q27" s="104"/>
      <c r="R27" s="104"/>
      <c r="S27" s="42"/>
      <c r="T27" s="42"/>
      <c r="U27" s="47"/>
      <c r="V27" s="47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50"/>
      <c r="AH27" s="48"/>
    </row>
    <row r="28" spans="1:34" ht="23.25" hidden="1" customHeight="1" x14ac:dyDescent="0.25">
      <c r="A28" s="41"/>
      <c r="B28" s="42"/>
      <c r="C28" s="43"/>
      <c r="D28" s="43"/>
      <c r="E28" s="44"/>
      <c r="F28" s="44"/>
      <c r="G28" s="45"/>
      <c r="H28" s="46"/>
      <c r="I28" s="46"/>
      <c r="J28" s="46"/>
      <c r="K28" s="104"/>
      <c r="L28" s="104"/>
      <c r="M28" s="104"/>
      <c r="N28" s="104"/>
      <c r="O28" s="104"/>
      <c r="P28" s="104"/>
      <c r="Q28" s="104"/>
      <c r="R28" s="104"/>
      <c r="S28" s="42"/>
      <c r="T28" s="42"/>
      <c r="U28" s="47"/>
      <c r="V28" s="47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50"/>
      <c r="AH28" s="48"/>
    </row>
    <row r="29" spans="1:34" ht="23.25" hidden="1" customHeight="1" x14ac:dyDescent="0.25">
      <c r="A29" s="41"/>
      <c r="B29" s="42"/>
      <c r="C29" s="43"/>
      <c r="D29" s="43"/>
      <c r="E29" s="44"/>
      <c r="F29" s="44"/>
      <c r="G29" s="45"/>
      <c r="H29" s="46"/>
      <c r="I29" s="46"/>
      <c r="J29" s="46"/>
      <c r="K29" s="104"/>
      <c r="L29" s="104"/>
      <c r="M29" s="104"/>
      <c r="N29" s="104"/>
      <c r="O29" s="104"/>
      <c r="P29" s="104"/>
      <c r="Q29" s="104"/>
      <c r="R29" s="104"/>
      <c r="S29" s="42"/>
      <c r="T29" s="42"/>
      <c r="U29" s="47"/>
      <c r="V29" s="47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50"/>
      <c r="AH29" s="48"/>
    </row>
    <row r="30" spans="1:34" ht="23.25" hidden="1" customHeight="1" x14ac:dyDescent="0.25">
      <c r="A30" s="41"/>
      <c r="B30" s="42"/>
      <c r="C30" s="43"/>
      <c r="D30" s="43"/>
      <c r="E30" s="44"/>
      <c r="F30" s="44"/>
      <c r="G30" s="45"/>
      <c r="H30" s="46"/>
      <c r="I30" s="46"/>
      <c r="J30" s="46"/>
      <c r="K30" s="104"/>
      <c r="L30" s="104"/>
      <c r="M30" s="104"/>
      <c r="N30" s="104"/>
      <c r="O30" s="104"/>
      <c r="P30" s="104"/>
      <c r="Q30" s="104"/>
      <c r="R30" s="104"/>
      <c r="S30" s="42"/>
      <c r="T30" s="42"/>
      <c r="U30" s="47"/>
      <c r="V30" s="47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50"/>
      <c r="AH30" s="48"/>
    </row>
    <row r="31" spans="1:34" ht="23.25" hidden="1" customHeight="1" x14ac:dyDescent="0.25">
      <c r="A31" s="41"/>
      <c r="B31" s="42"/>
      <c r="C31" s="43"/>
      <c r="D31" s="43"/>
      <c r="E31" s="44"/>
      <c r="F31" s="44"/>
      <c r="G31" s="45"/>
      <c r="H31" s="46"/>
      <c r="I31" s="46"/>
      <c r="J31" s="46"/>
      <c r="K31" s="104"/>
      <c r="L31" s="104"/>
      <c r="M31" s="104"/>
      <c r="N31" s="104"/>
      <c r="O31" s="104"/>
      <c r="P31" s="104"/>
      <c r="Q31" s="104"/>
      <c r="R31" s="104"/>
      <c r="S31" s="42"/>
      <c r="T31" s="42"/>
      <c r="U31" s="47"/>
      <c r="V31" s="47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50"/>
      <c r="AH31" s="48"/>
    </row>
    <row r="32" spans="1:34" ht="23.25" hidden="1" customHeight="1" x14ac:dyDescent="0.25">
      <c r="A32" s="41"/>
      <c r="B32" s="42"/>
      <c r="C32" s="43"/>
      <c r="D32" s="43"/>
      <c r="E32" s="44"/>
      <c r="F32" s="44"/>
      <c r="G32" s="45"/>
      <c r="H32" s="46"/>
      <c r="I32" s="46"/>
      <c r="J32" s="46"/>
      <c r="K32" s="104"/>
      <c r="L32" s="104"/>
      <c r="M32" s="104"/>
      <c r="N32" s="104"/>
      <c r="O32" s="104"/>
      <c r="P32" s="104"/>
      <c r="Q32" s="104"/>
      <c r="R32" s="104"/>
      <c r="S32" s="42"/>
      <c r="T32" s="42"/>
      <c r="U32" s="47"/>
      <c r="V32" s="47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2"/>
      <c r="AH32" s="48"/>
    </row>
    <row r="33" spans="1:34" ht="23.25" hidden="1" customHeight="1" x14ac:dyDescent="0.25">
      <c r="A33" s="41"/>
      <c r="B33" s="42"/>
      <c r="C33" s="43"/>
      <c r="D33" s="43"/>
      <c r="E33" s="44"/>
      <c r="F33" s="44"/>
      <c r="G33" s="45"/>
      <c r="H33" s="46"/>
      <c r="I33" s="46"/>
      <c r="J33" s="46"/>
      <c r="K33" s="105"/>
      <c r="L33" s="105"/>
      <c r="M33" s="105"/>
      <c r="N33" s="105"/>
      <c r="O33" s="105"/>
      <c r="P33" s="105"/>
      <c r="Q33" s="105"/>
      <c r="R33" s="105"/>
      <c r="S33" s="42"/>
      <c r="T33" s="42"/>
      <c r="U33" s="47"/>
      <c r="V33" s="47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2"/>
      <c r="AH33" s="48"/>
    </row>
    <row r="34" spans="1:34" ht="23.25" hidden="1" customHeight="1" x14ac:dyDescent="0.25">
      <c r="A34" s="41"/>
      <c r="B34" s="42"/>
      <c r="C34" s="43"/>
      <c r="D34" s="43"/>
      <c r="E34" s="44"/>
      <c r="F34" s="44"/>
      <c r="G34" s="45"/>
      <c r="H34" s="46"/>
      <c r="I34" s="42"/>
      <c r="J34" s="42"/>
      <c r="K34" s="105"/>
      <c r="L34" s="105"/>
      <c r="M34" s="105"/>
      <c r="N34" s="105"/>
      <c r="O34" s="105"/>
      <c r="P34" s="105"/>
      <c r="Q34" s="105"/>
      <c r="R34" s="105"/>
      <c r="S34" s="42"/>
      <c r="T34" s="42"/>
      <c r="U34" s="47"/>
      <c r="V34" s="47"/>
      <c r="W34" s="42"/>
      <c r="X34" s="42"/>
      <c r="Y34" s="42"/>
      <c r="Z34" s="42"/>
      <c r="AA34" s="42"/>
      <c r="AB34" s="42"/>
      <c r="AC34" s="42"/>
      <c r="AD34" s="42"/>
      <c r="AE34" s="46"/>
      <c r="AF34" s="46"/>
      <c r="AG34" s="42"/>
      <c r="AH34" s="49"/>
    </row>
    <row r="35" spans="1:34" ht="23.25" hidden="1" customHeight="1" x14ac:dyDescent="0.25">
      <c r="A35" s="41"/>
      <c r="B35" s="42"/>
      <c r="C35" s="43"/>
      <c r="D35" s="43"/>
      <c r="E35" s="44"/>
      <c r="F35" s="44"/>
      <c r="G35" s="45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2"/>
      <c r="T35" s="42"/>
      <c r="U35" s="47"/>
      <c r="V35" s="47"/>
      <c r="W35" s="46"/>
      <c r="X35" s="46"/>
      <c r="Y35" s="46"/>
      <c r="Z35" s="46"/>
      <c r="AA35" s="46"/>
      <c r="AB35" s="46"/>
      <c r="AC35" s="46"/>
      <c r="AD35" s="46"/>
      <c r="AE35" s="105"/>
      <c r="AF35" s="46"/>
      <c r="AG35" s="42"/>
      <c r="AH35" s="46"/>
    </row>
    <row r="36" spans="1:34" ht="23.25" hidden="1" customHeight="1" x14ac:dyDescent="0.25">
      <c r="A36" s="41"/>
      <c r="B36" s="42"/>
      <c r="C36" s="43"/>
      <c r="D36" s="43"/>
      <c r="E36" s="44"/>
      <c r="F36" s="44"/>
      <c r="G36" s="45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2"/>
      <c r="T36" s="42"/>
      <c r="U36" s="47"/>
      <c r="V36" s="47"/>
      <c r="W36" s="46"/>
      <c r="X36" s="46"/>
      <c r="Y36" s="46"/>
      <c r="Z36" s="46"/>
      <c r="AA36" s="46"/>
      <c r="AB36" s="46"/>
      <c r="AC36" s="46"/>
      <c r="AD36" s="46"/>
      <c r="AE36" s="105"/>
      <c r="AF36" s="46"/>
      <c r="AG36" s="42"/>
      <c r="AH36" s="46"/>
    </row>
    <row r="37" spans="1:34" ht="23.25" hidden="1" customHeight="1" x14ac:dyDescent="0.25">
      <c r="A37" s="41"/>
      <c r="B37" s="42"/>
      <c r="C37" s="43"/>
      <c r="D37" s="43"/>
      <c r="E37" s="44"/>
      <c r="F37" s="44"/>
      <c r="G37" s="45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2"/>
      <c r="T37" s="42"/>
      <c r="U37" s="47"/>
      <c r="V37" s="47"/>
      <c r="W37" s="46"/>
      <c r="X37" s="46"/>
      <c r="Y37" s="46"/>
      <c r="Z37" s="46"/>
      <c r="AA37" s="46"/>
      <c r="AB37" s="46"/>
      <c r="AC37" s="46"/>
      <c r="AD37" s="46"/>
      <c r="AE37" s="105"/>
      <c r="AF37" s="46"/>
      <c r="AG37" s="42"/>
      <c r="AH37" s="46"/>
    </row>
    <row r="38" spans="1:34" ht="23.25" hidden="1" customHeight="1" x14ac:dyDescent="0.25">
      <c r="A38" s="41"/>
      <c r="B38" s="42"/>
      <c r="C38" s="43"/>
      <c r="D38" s="43"/>
      <c r="E38" s="44"/>
      <c r="F38" s="44"/>
      <c r="G38" s="45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2"/>
      <c r="T38" s="42"/>
      <c r="U38" s="47"/>
      <c r="V38" s="47"/>
      <c r="W38" s="46"/>
      <c r="X38" s="46"/>
      <c r="Y38" s="46"/>
      <c r="Z38" s="46"/>
      <c r="AA38" s="46"/>
      <c r="AB38" s="46"/>
      <c r="AC38" s="46"/>
      <c r="AD38" s="46"/>
      <c r="AE38" s="105"/>
      <c r="AF38" s="46"/>
      <c r="AG38" s="42"/>
      <c r="AH38" s="46"/>
    </row>
    <row r="39" spans="1:34" ht="23.25" hidden="1" customHeight="1" x14ac:dyDescent="0.25">
      <c r="A39" s="41"/>
      <c r="B39" s="42"/>
      <c r="C39" s="43"/>
      <c r="D39" s="43"/>
      <c r="E39" s="44"/>
      <c r="F39" s="44"/>
      <c r="G39" s="45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2"/>
      <c r="T39" s="42"/>
      <c r="U39" s="47"/>
      <c r="V39" s="47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2"/>
      <c r="AH39" s="48"/>
    </row>
    <row r="40" spans="1:34" ht="23.25" hidden="1" customHeight="1" x14ac:dyDescent="0.25">
      <c r="A40" s="41"/>
      <c r="B40" s="42"/>
      <c r="C40" s="43"/>
      <c r="D40" s="43"/>
      <c r="E40" s="44"/>
      <c r="F40" s="44"/>
      <c r="G40" s="45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2"/>
      <c r="T40" s="42"/>
      <c r="U40" s="47"/>
      <c r="V40" s="47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2"/>
      <c r="AH40" s="48"/>
    </row>
    <row r="41" spans="1:34" ht="23.25" hidden="1" customHeight="1" x14ac:dyDescent="0.25">
      <c r="A41" s="41"/>
      <c r="B41" s="42"/>
      <c r="C41" s="43"/>
      <c r="D41" s="43"/>
      <c r="E41" s="44"/>
      <c r="F41" s="44"/>
      <c r="G41" s="45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2"/>
      <c r="T41" s="42"/>
      <c r="U41" s="47"/>
      <c r="V41" s="47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2"/>
      <c r="AH41" s="48"/>
    </row>
    <row r="42" spans="1:34" ht="23.25" hidden="1" customHeight="1" x14ac:dyDescent="0.25">
      <c r="A42" s="41"/>
      <c r="B42" s="42"/>
      <c r="C42" s="43"/>
      <c r="D42" s="43"/>
      <c r="E42" s="44"/>
      <c r="F42" s="44"/>
      <c r="G42" s="45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2"/>
      <c r="T42" s="42"/>
      <c r="U42" s="47"/>
      <c r="V42" s="47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2"/>
      <c r="AH42" s="48"/>
    </row>
    <row r="43" spans="1:34" ht="15.6" hidden="1" customHeight="1" x14ac:dyDescent="0.25">
      <c r="A43" s="41"/>
      <c r="B43" s="50"/>
      <c r="C43" s="51"/>
      <c r="D43" s="52"/>
      <c r="E43" s="53"/>
      <c r="F43" s="54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7"/>
      <c r="T43" s="57"/>
      <c r="U43" s="57"/>
      <c r="V43" s="57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0"/>
      <c r="AH43" s="58"/>
    </row>
    <row r="44" spans="1:34" ht="15.6" hidden="1" customHeight="1" x14ac:dyDescent="0.25">
      <c r="A44" s="41"/>
      <c r="B44" s="50"/>
      <c r="C44" s="51"/>
      <c r="D44" s="52"/>
      <c r="E44" s="53"/>
      <c r="F44" s="54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7"/>
      <c r="T44" s="56"/>
      <c r="U44" s="57"/>
      <c r="V44" s="57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0"/>
      <c r="AH44" s="58"/>
    </row>
    <row r="45" spans="1:34" ht="15.6" hidden="1" customHeight="1" x14ac:dyDescent="0.25">
      <c r="A45" s="41"/>
      <c r="B45" s="50"/>
      <c r="C45" s="51"/>
      <c r="D45" s="52"/>
      <c r="E45" s="53"/>
      <c r="F45" s="54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7"/>
      <c r="T45" s="56"/>
      <c r="U45" s="57"/>
      <c r="V45" s="57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0"/>
      <c r="AH45" s="58"/>
    </row>
    <row r="46" spans="1:34" ht="15.6" hidden="1" customHeight="1" x14ac:dyDescent="0.25">
      <c r="A46" s="41"/>
      <c r="B46" s="59"/>
      <c r="C46" s="60"/>
      <c r="D46" s="61"/>
      <c r="E46" s="62"/>
      <c r="F46" s="63"/>
      <c r="G46" s="64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6"/>
      <c r="T46" s="65"/>
      <c r="U46" s="66"/>
      <c r="V46" s="66"/>
      <c r="W46" s="65"/>
      <c r="X46" s="65"/>
      <c r="Y46" s="65"/>
      <c r="Z46" s="65"/>
      <c r="AA46" s="65"/>
      <c r="AB46" s="65"/>
      <c r="AC46" s="65"/>
      <c r="AD46" s="65"/>
      <c r="AE46" s="56"/>
      <c r="AF46" s="65"/>
      <c r="AG46" s="59"/>
      <c r="AH46" s="67"/>
    </row>
    <row r="47" spans="1:34" ht="15.6" hidden="1" customHeight="1" thickBot="1" x14ac:dyDescent="0.3">
      <c r="A47" s="41"/>
      <c r="B47" s="68"/>
      <c r="C47" s="69"/>
      <c r="D47" s="70"/>
      <c r="E47" s="71"/>
      <c r="F47" s="72"/>
      <c r="G47" s="73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5"/>
      <c r="T47" s="74"/>
      <c r="U47" s="75"/>
      <c r="V47" s="75"/>
      <c r="W47" s="74"/>
      <c r="X47" s="74"/>
      <c r="Y47" s="74"/>
      <c r="Z47" s="74"/>
      <c r="AA47" s="74"/>
      <c r="AB47" s="74"/>
      <c r="AC47" s="74"/>
      <c r="AD47" s="74"/>
      <c r="AE47" s="65"/>
      <c r="AF47" s="74"/>
      <c r="AG47" s="68"/>
      <c r="AH47" s="76"/>
    </row>
    <row r="48" spans="1:34" ht="14.4" thickBot="1" x14ac:dyDescent="0.3">
      <c r="A48" s="36"/>
      <c r="B48" s="37"/>
      <c r="C48" s="37"/>
      <c r="D48" s="36"/>
      <c r="E48" s="38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2"/>
      <c r="AF48" s="36"/>
      <c r="AG48" s="36"/>
      <c r="AH48" s="36"/>
    </row>
    <row r="49" spans="1:34" ht="15" thickTop="1" x14ac:dyDescent="0.25">
      <c r="A49" s="148" t="s">
        <v>45</v>
      </c>
      <c r="B49" s="149"/>
      <c r="C49" s="149"/>
      <c r="D49" s="149"/>
      <c r="E49" s="77"/>
      <c r="F49" s="77"/>
      <c r="G49" s="149" t="s">
        <v>46</v>
      </c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50"/>
    </row>
    <row r="50" spans="1:34" ht="14.4" x14ac:dyDescent="0.25">
      <c r="A50" s="84" t="s">
        <v>65</v>
      </c>
      <c r="B50" s="21"/>
      <c r="C50" s="79"/>
      <c r="D50" s="80"/>
      <c r="E50" s="81"/>
      <c r="F50" s="80"/>
      <c r="G50" s="82" t="s">
        <v>47</v>
      </c>
      <c r="H50" s="83">
        <v>2</v>
      </c>
      <c r="I50" s="84"/>
      <c r="J50" s="84"/>
      <c r="K50" s="84"/>
      <c r="L50" s="84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4"/>
      <c r="AC50" s="82"/>
      <c r="AD50" s="82"/>
      <c r="AE50" s="84"/>
      <c r="AF50" s="85"/>
      <c r="AG50" s="86" t="s">
        <v>48</v>
      </c>
      <c r="AH50" s="87">
        <f>COUNTIF(F24:F47,"ЗМС")</f>
        <v>0</v>
      </c>
    </row>
    <row r="51" spans="1:34" ht="14.4" x14ac:dyDescent="0.25">
      <c r="A51" s="106" t="s">
        <v>66</v>
      </c>
      <c r="B51" s="21"/>
      <c r="C51" s="88"/>
      <c r="D51" s="80"/>
      <c r="E51" s="81"/>
      <c r="F51" s="80"/>
      <c r="G51" s="82" t="s">
        <v>49</v>
      </c>
      <c r="H51" s="83">
        <f>H52+H56</f>
        <v>4</v>
      </c>
      <c r="I51" s="84"/>
      <c r="J51" s="84"/>
      <c r="K51" s="84"/>
      <c r="L51" s="84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4"/>
      <c r="AC51" s="82"/>
      <c r="AD51" s="82"/>
      <c r="AE51" s="84"/>
      <c r="AF51" s="85"/>
      <c r="AG51" s="86" t="s">
        <v>50</v>
      </c>
      <c r="AH51" s="87">
        <f>COUNTIF(F24:F47,"МСМК")</f>
        <v>0</v>
      </c>
    </row>
    <row r="52" spans="1:34" ht="14.4" x14ac:dyDescent="0.25">
      <c r="A52" s="84" t="s">
        <v>67</v>
      </c>
      <c r="B52" s="21"/>
      <c r="C52" s="80"/>
      <c r="D52" s="80"/>
      <c r="E52" s="81"/>
      <c r="F52" s="80"/>
      <c r="G52" s="82" t="s">
        <v>51</v>
      </c>
      <c r="H52" s="83">
        <f>H53+H54+H55</f>
        <v>4</v>
      </c>
      <c r="I52" s="84"/>
      <c r="J52" s="84"/>
      <c r="K52" s="84"/>
      <c r="L52" s="84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4"/>
      <c r="AC52" s="82"/>
      <c r="AD52" s="82"/>
      <c r="AE52" s="84"/>
      <c r="AF52" s="85"/>
      <c r="AG52" s="86" t="s">
        <v>42</v>
      </c>
      <c r="AH52" s="87">
        <f>COUNTIF(F24:F47,"МС")</f>
        <v>2</v>
      </c>
    </row>
    <row r="53" spans="1:34" ht="14.4" x14ac:dyDescent="0.25">
      <c r="A53" s="78"/>
      <c r="B53" s="21"/>
      <c r="C53" s="80"/>
      <c r="D53" s="80"/>
      <c r="E53" s="81"/>
      <c r="F53" s="80"/>
      <c r="G53" s="82" t="s">
        <v>52</v>
      </c>
      <c r="H53" s="83">
        <f>COUNT(A24:A47)</f>
        <v>3</v>
      </c>
      <c r="I53" s="84"/>
      <c r="J53" s="84"/>
      <c r="K53" s="84"/>
      <c r="L53" s="84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4"/>
      <c r="AC53" s="82"/>
      <c r="AD53" s="82"/>
      <c r="AE53" s="84"/>
      <c r="AF53" s="85"/>
      <c r="AG53" s="86" t="s">
        <v>43</v>
      </c>
      <c r="AH53" s="87">
        <f>COUNTIF(F24:F47,"КМС")</f>
        <v>2</v>
      </c>
    </row>
    <row r="54" spans="1:34" ht="14.4" x14ac:dyDescent="0.25">
      <c r="A54" s="89"/>
      <c r="B54" s="25"/>
      <c r="C54" s="90"/>
      <c r="D54" s="80"/>
      <c r="E54" s="81"/>
      <c r="F54" s="80"/>
      <c r="G54" s="82" t="s">
        <v>53</v>
      </c>
      <c r="H54" s="83">
        <f>COUNTIF(A24:A47,"НФ")</f>
        <v>1</v>
      </c>
      <c r="I54" s="84"/>
      <c r="J54" s="84"/>
      <c r="K54" s="84"/>
      <c r="L54" s="84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4"/>
      <c r="AC54" s="82"/>
      <c r="AD54" s="82"/>
      <c r="AE54" s="84"/>
      <c r="AF54" s="85"/>
      <c r="AG54" s="86" t="s">
        <v>54</v>
      </c>
      <c r="AH54" s="87">
        <f>COUNTIF(F24:F47,"1 СР")</f>
        <v>0</v>
      </c>
    </row>
    <row r="55" spans="1:34" ht="14.4" x14ac:dyDescent="0.25">
      <c r="A55" s="91"/>
      <c r="B55" s="21"/>
      <c r="C55" s="80"/>
      <c r="D55" s="80"/>
      <c r="E55" s="81"/>
      <c r="F55" s="80"/>
      <c r="G55" s="82" t="s">
        <v>55</v>
      </c>
      <c r="H55" s="83">
        <f>COUNTIF(A24:A47,"ДСКВ")</f>
        <v>0</v>
      </c>
      <c r="I55" s="84"/>
      <c r="J55" s="84"/>
      <c r="K55" s="84"/>
      <c r="L55" s="84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4"/>
      <c r="AC55" s="82"/>
      <c r="AD55" s="82"/>
      <c r="AE55" s="84"/>
      <c r="AF55" s="85"/>
      <c r="AG55" s="86" t="s">
        <v>56</v>
      </c>
      <c r="AH55" s="87">
        <f>COUNTIF(F24:F47,"2 СР")</f>
        <v>0</v>
      </c>
    </row>
    <row r="56" spans="1:34" ht="14.4" x14ac:dyDescent="0.25">
      <c r="A56" s="91"/>
      <c r="B56" s="21"/>
      <c r="C56" s="80"/>
      <c r="D56" s="80"/>
      <c r="E56" s="81"/>
      <c r="F56" s="80"/>
      <c r="G56" s="82" t="s">
        <v>57</v>
      </c>
      <c r="H56" s="83">
        <f>COUNTIF(A24:A47,"НС")</f>
        <v>0</v>
      </c>
      <c r="I56" s="84"/>
      <c r="J56" s="84"/>
      <c r="K56" s="84"/>
      <c r="L56" s="84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4"/>
      <c r="AC56" s="82"/>
      <c r="AD56" s="82"/>
      <c r="AE56" s="84"/>
      <c r="AF56" s="85"/>
      <c r="AG56" s="86" t="s">
        <v>58</v>
      </c>
      <c r="AH56" s="87">
        <f>COUNTIF(F24:F47,"3 СР")</f>
        <v>0</v>
      </c>
    </row>
    <row r="57" spans="1:34" ht="13.8" x14ac:dyDescent="0.25">
      <c r="A57" s="89"/>
      <c r="B57" s="92"/>
      <c r="C57" s="92"/>
      <c r="D57" s="25"/>
      <c r="E57" s="93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94"/>
    </row>
    <row r="58" spans="1:34" ht="15.6" x14ac:dyDescent="0.25">
      <c r="A58" s="151" t="s">
        <v>59</v>
      </c>
      <c r="B58" s="152"/>
      <c r="C58" s="152"/>
      <c r="D58" s="152"/>
      <c r="E58" s="152"/>
      <c r="F58" s="152" t="s">
        <v>60</v>
      </c>
      <c r="G58" s="152"/>
      <c r="H58" s="152"/>
      <c r="I58" s="152"/>
      <c r="J58" s="152"/>
      <c r="K58" s="152"/>
      <c r="L58" s="152" t="s">
        <v>61</v>
      </c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 t="s">
        <v>62</v>
      </c>
      <c r="AC58" s="152"/>
      <c r="AD58" s="152"/>
      <c r="AE58" s="152"/>
      <c r="AF58" s="152"/>
      <c r="AG58" s="152"/>
      <c r="AH58" s="153"/>
    </row>
    <row r="59" spans="1:34" ht="15.6" x14ac:dyDescent="0.25">
      <c r="A59" s="95"/>
      <c r="B59" s="96"/>
      <c r="C59" s="96"/>
      <c r="D59" s="96"/>
      <c r="E59" s="96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8"/>
    </row>
    <row r="60" spans="1:34" ht="15.6" x14ac:dyDescent="0.25">
      <c r="A60" s="95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9"/>
    </row>
    <row r="61" spans="1:34" ht="13.8" x14ac:dyDescent="0.25">
      <c r="A61" s="154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00"/>
      <c r="AC61" s="100"/>
      <c r="AD61" s="100"/>
      <c r="AE61" s="113"/>
      <c r="AF61" s="113"/>
      <c r="AG61" s="113"/>
      <c r="AH61" s="155"/>
    </row>
    <row r="62" spans="1:34" ht="13.8" x14ac:dyDescent="0.25">
      <c r="A62" s="101"/>
      <c r="B62" s="100"/>
      <c r="C62" s="100"/>
      <c r="D62" s="100"/>
      <c r="E62" s="102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3"/>
    </row>
    <row r="63" spans="1:34" ht="13.8" x14ac:dyDescent="0.25">
      <c r="A63" s="101"/>
      <c r="B63" s="100"/>
      <c r="C63" s="100"/>
      <c r="D63" s="100"/>
      <c r="E63" s="102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3"/>
    </row>
    <row r="64" spans="1:34" ht="16.2" thickBot="1" x14ac:dyDescent="0.3">
      <c r="A64" s="156" t="s">
        <v>2</v>
      </c>
      <c r="B64" s="157"/>
      <c r="C64" s="157"/>
      <c r="D64" s="157"/>
      <c r="E64" s="157"/>
      <c r="F64" s="157" t="str">
        <f>G17</f>
        <v>Вдовин С.М. (1 Кат., Санкт-Петербург)</v>
      </c>
      <c r="G64" s="157"/>
      <c r="H64" s="157"/>
      <c r="I64" s="157"/>
      <c r="J64" s="157"/>
      <c r="K64" s="157"/>
      <c r="L64" s="157" t="str">
        <f>G18</f>
        <v>Валова А.С. (ВК, Санкт-Петербург)</v>
      </c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 t="str">
        <f>G19</f>
        <v>Соловьев Г.Н. (ВК, Санкт-Петербург)</v>
      </c>
      <c r="AC64" s="157"/>
      <c r="AD64" s="157"/>
      <c r="AE64" s="157"/>
      <c r="AF64" s="157"/>
      <c r="AG64" s="157"/>
      <c r="AH64" s="158"/>
    </row>
    <row r="65" ht="13.8" thickTop="1" x14ac:dyDescent="0.25"/>
  </sheetData>
  <mergeCells count="49">
    <mergeCell ref="A61:E61"/>
    <mergeCell ref="F61:AA61"/>
    <mergeCell ref="AE61:AH61"/>
    <mergeCell ref="A64:E64"/>
    <mergeCell ref="F64:K64"/>
    <mergeCell ref="L64:AA64"/>
    <mergeCell ref="AB64:AH64"/>
    <mergeCell ref="A49:D49"/>
    <mergeCell ref="G49:AH49"/>
    <mergeCell ref="A58:E58"/>
    <mergeCell ref="F58:K58"/>
    <mergeCell ref="L58:AA58"/>
    <mergeCell ref="AB58:AH58"/>
    <mergeCell ref="AE21:AE23"/>
    <mergeCell ref="AG21:AG23"/>
    <mergeCell ref="AH21:AH23"/>
    <mergeCell ref="H22:H23"/>
    <mergeCell ref="I22:I23"/>
    <mergeCell ref="J22:J23"/>
    <mergeCell ref="K22:AA22"/>
    <mergeCell ref="AF21:AF23"/>
    <mergeCell ref="F21:F23"/>
    <mergeCell ref="A15:G15"/>
    <mergeCell ref="H15:AH15"/>
    <mergeCell ref="H16:AH16"/>
    <mergeCell ref="H17:AH17"/>
    <mergeCell ref="H18:AH18"/>
    <mergeCell ref="H19:R19"/>
    <mergeCell ref="A21:A23"/>
    <mergeCell ref="B21:B23"/>
    <mergeCell ref="C21:C23"/>
    <mergeCell ref="D21:D23"/>
    <mergeCell ref="E21:E23"/>
    <mergeCell ref="G21:G23"/>
    <mergeCell ref="H21:AA21"/>
    <mergeCell ref="AB21:AB23"/>
    <mergeCell ref="AC21:AD22"/>
    <mergeCell ref="A12:AH12"/>
    <mergeCell ref="A1:AH1"/>
    <mergeCell ref="A2:AH2"/>
    <mergeCell ref="A3:AH3"/>
    <mergeCell ref="A4:AH4"/>
    <mergeCell ref="A5:AH5"/>
    <mergeCell ref="A6:AH6"/>
    <mergeCell ref="A7:AH7"/>
    <mergeCell ref="A8:AH8"/>
    <mergeCell ref="A9:AH9"/>
    <mergeCell ref="A10:AH10"/>
    <mergeCell ref="A11:AH11"/>
  </mergeCells>
  <conditionalFormatting sqref="AB8:AD14 AB20:AD20 AB21 AB44:AB47 AB48:AD48 G50:G56 AC50:AD56 AB57:AD64">
    <cfRule type="expression" dxfId="0" priority="1" stopIfTrue="1">
      <formula>AND(COUNTIF($AB$48:$AD$48, G8)+COUNTIF($AB$57:$AD$64, G8)+COUNTIF($AC$50:$AD$56, G8)+COUNTIF($G$50:$G$56, G8)+COUNTIF($AB$8:$AD$14, G8)+COUNTIF($AB$21:$AB$21, G8)+COUNTIF($AB$44:$AB$47, G8)+COUNTIF($AB$20:$AD$20, G8)&gt;1,NOT(ISBLANK(G8)))</formula>
    </cfRule>
  </conditionalFormatting>
  <pageMargins left="0.23622047244094488" right="0.23622047244094488" top="0.1009375" bottom="0.14249999999999999" header="0.31496062992125984" footer="0.31496062992125984"/>
  <pageSetup paperSize="9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Омниум итог муж</vt:lpstr>
      <vt:lpstr>'Омниум итог муж'!Область_печати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Anastasiia Valova</cp:lastModifiedBy>
  <dcterms:created xsi:type="dcterms:W3CDTF">2023-06-11T16:54:34Z</dcterms:created>
  <dcterms:modified xsi:type="dcterms:W3CDTF">2024-01-15T11:39:38Z</dcterms:modified>
</cp:coreProperties>
</file>