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КР 26.04 КЛАССИК" sheetId="126" r:id="rId1"/>
  </sheets>
  <definedNames>
    <definedName name="_xlnm._FilterDatabase" localSheetId="0" hidden="1">'КР 26.04 КЛАССИК'!$A$22:$G$22</definedName>
    <definedName name="_xlnm.Print_Area" localSheetId="0">'КР 26.04 КЛАССИК'!$A$1:$K$46</definedName>
  </definedNames>
  <calcPr calcId="144525"/>
</workbook>
</file>

<file path=xl/calcChain.xml><?xml version="1.0" encoding="utf-8"?>
<calcChain xmlns="http://schemas.openxmlformats.org/spreadsheetml/2006/main">
  <c r="I45" i="126" l="1"/>
  <c r="E45" i="126"/>
  <c r="A45" i="126"/>
  <c r="K37" i="126"/>
  <c r="H37" i="126"/>
  <c r="K36" i="126"/>
  <c r="H36" i="126"/>
  <c r="K35" i="126"/>
  <c r="H35" i="126"/>
  <c r="K34" i="126"/>
  <c r="H34" i="126"/>
  <c r="K33" i="126"/>
  <c r="K32" i="126"/>
  <c r="K31" i="126"/>
  <c r="H33" i="126" l="1"/>
  <c r="H32" i="126" s="1"/>
</calcChain>
</file>

<file path=xl/sharedStrings.xml><?xml version="1.0" encoding="utf-8"?>
<sst xmlns="http://schemas.openxmlformats.org/spreadsheetml/2006/main" count="102" uniqueCount="94">
  <si>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</si>
  <si>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</si>
  <si>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</si>
  <si>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</si>
  <si>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</si>
  <si>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</si>
  <si>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</si>
  <si>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</si>
  <si>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</si>
  <si>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</si>
  <si>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</si>
  <si>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</si>
  <si>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</si>
  <si>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</si>
  <si>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</si>
  <si>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</si>
  <si>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</si>
  <si>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</si>
  <si>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</si>
  <si>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</si>
  <si>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</si>
  <si>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</si>
  <si>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</si>
  <si>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</si>
  <si>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</si>
  <si>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</si>
  <si>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</si>
  <si>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</si>
  <si>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</si>
  <si>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</si>
  <si>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</si>
  <si>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</si>
  <si>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</si>
  <si>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</si>
  <si>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</si>
  <si>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</si>
  <si>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</si>
  <si>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</si>
  <si>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</si>
  <si>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</si>
  <si>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</si>
  <si>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</si>
  <si>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</si>
  <si>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</si>
  <si>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</si>
  <si>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</si>
  <si>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</si>
  <si>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</si>
  <si>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</si>
  <si>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Женщины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</si>
  <si>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</si>
  <si>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</si>
  <si>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ЧЕРНЫШОВ М.Ю. (г.Пенза)</t>
  </si>
  <si>
    <t>№ ВРВС: 0080011611Я</t>
  </si>
  <si>
    <t>БУКОВА О.Ю.(IК, г. Пенза)</t>
  </si>
  <si>
    <t>ДЕПАРТАМЕНТ ФИЗИЧЕСКОЙ КУЛЬТУРЫ И СПОРТА БРЯНСКОЙ ОБЛАСТИ</t>
  </si>
  <si>
    <t>РОО"ФЕДЕРАЦИЯ ВЕЛОСИПЕДНОГО СПОРТА БРЯНСКОЙ ОБЛАСТИ"</t>
  </si>
  <si>
    <t>КУБОК РОССИИ (6 ЭТАП)</t>
  </si>
  <si>
    <t>МЕСТО ПРОВЕДЕНИЯ: г.Брянск</t>
  </si>
  <si>
    <t>ДЫШАКОВ А.С. (ВК, г. Москва)</t>
  </si>
  <si>
    <t>2,7 м</t>
  </si>
  <si>
    <t>350 м</t>
  </si>
  <si>
    <t>№ ЕКП 2025: 2008320020034145</t>
  </si>
  <si>
    <t>СМОЛЬНИКОВ А.В. (IК, г.Москва)</t>
  </si>
  <si>
    <t>ДАТА ПРОВЕДЕНИЯ: 22-23 августа 2025г.</t>
  </si>
  <si>
    <t>89</t>
  </si>
  <si>
    <t>10009630969</t>
  </si>
  <si>
    <t>Бондаренко Ярослава Александровна</t>
  </si>
  <si>
    <t>27.02.1997</t>
  </si>
  <si>
    <t>Москва</t>
  </si>
  <si>
    <t>74</t>
  </si>
  <si>
    <t>10009905195</t>
  </si>
  <si>
    <t>Адмакина Светлана Сергеевна</t>
  </si>
  <si>
    <t>30.03.1998</t>
  </si>
  <si>
    <t>Мордовия</t>
  </si>
  <si>
    <t>5</t>
  </si>
  <si>
    <t>10101157442</t>
  </si>
  <si>
    <t>Завязкина Карина Сергеевна</t>
  </si>
  <si>
    <t>16.05.2006</t>
  </si>
  <si>
    <t>Санкт-Петербург</t>
  </si>
  <si>
    <t>916</t>
  </si>
  <si>
    <t>10036093983</t>
  </si>
  <si>
    <t>Дмитриева Ангелина Витальевна</t>
  </si>
  <si>
    <t>22.07.2005</t>
  </si>
  <si>
    <t>Московская обл.</t>
  </si>
  <si>
    <t>328</t>
  </si>
  <si>
    <t>10036089741</t>
  </si>
  <si>
    <t>Иванова Анастасия Алексеевна</t>
  </si>
  <si>
    <t>06.04.2003</t>
  </si>
  <si>
    <t>Брянская обл.</t>
  </si>
  <si>
    <t>363</t>
  </si>
  <si>
    <t>10140144873</t>
  </si>
  <si>
    <t>Кострова Диана Павловна</t>
  </si>
  <si>
    <t>06.06.2005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</si>
</sst>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4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0" fontId="21" fillId="0" borderId="28" xfId="2" applyFont="1" applyBorder="1" applyAlignment="1">
      <alignment horizontal="left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37" xfId="8" applyFont="1" applyFill="1" applyBorder="1" applyAlignment="1">
      <alignment horizontal="center" vertical="center" wrapText="1"/>
    </xf>
    <xf numFmtId="14" fontId="17" fillId="2" borderId="37" xfId="8" applyNumberFormat="1" applyFont="1" applyFill="1" applyBorder="1" applyAlignment="1">
      <alignment horizontal="center" vertical="center" wrapText="1"/>
    </xf>
    <xf numFmtId="0" fontId="17" fillId="2" borderId="15" xfId="8" applyFont="1" applyFill="1" applyBorder="1" applyAlignment="1">
      <alignment horizontal="center" vertical="center" wrapText="1"/>
    </xf>
    <xf numFmtId="0" fontId="11" fillId="0" borderId="28" xfId="2" applyFont="1" applyBorder="1" applyAlignment="1">
      <alignment horizontal="right" vertical="center" wrapText="1"/>
    </xf>
    <xf numFmtId="0" fontId="11" fillId="0" borderId="29" xfId="2" applyFont="1" applyBorder="1" applyAlignment="1">
      <alignment horizontal="right" vertical="center" wrapText="1"/>
    </xf>
    <xf numFmtId="0" fontId="13" fillId="0" borderId="1" xfId="2" applyFont="1" applyBorder="1" applyAlignment="1">
      <alignment horizontal="left" vertical="center"/>
    </xf>
    <xf numFmtId="0" fontId="17" fillId="2" borderId="38" xfId="2" applyFont="1" applyFill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left" vertical="center"/>
    </xf>
    <xf numFmtId="0" fontId="13" fillId="2" borderId="12" xfId="2" applyFont="1" applyFill="1" applyBorder="1" applyAlignment="1">
      <alignment horizontal="left" vertic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14" fontId="17" fillId="2" borderId="39" xfId="8" applyNumberFormat="1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left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1181100</xdr:colOff>
      <xdr:row>35</xdr:row>
      <xdr:rowOff>167640</xdr:rowOff>
    </xdr:from>
    <xdr:to>
      <xdr:col>4</xdr:col>
      <xdr:colOff>407670</xdr:colOff>
      <xdr:row>45</xdr:row>
      <xdr:rowOff>175895</xdr:rowOff>
    </xdr:to>
    <xdr:pic>
      <xdr:nvPicPr>
        <xdr:cNvPr id="4" name="Рисунок 3" descr="Печать ФВС БрО.tif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08020" y="8770620"/>
          <a:ext cx="1748790" cy="1844675"/>
        </a:xfrm>
        <a:prstGeom prst="rect">
          <a:avLst/>
        </a:prstGeom>
      </xdr:spPr>
    </xdr:pic>
    <xdr:clientData/>
  </xdr:twoCellAnchor>
  <xdr:twoCellAnchor>
    <xdr:from>
      <xdr:col>6</xdr:col>
      <xdr:colOff>525780</xdr:colOff>
      <xdr:row>39</xdr:row>
      <xdr:rowOff>129540</xdr:rowOff>
    </xdr:from>
    <xdr:to>
      <xdr:col>6</xdr:col>
      <xdr:colOff>1067646</xdr:colOff>
      <xdr:row>43</xdr:row>
      <xdr:rowOff>146687</xdr:rowOff>
    </xdr:to>
    <xdr:pic>
      <xdr:nvPicPr>
        <xdr:cNvPr id="5" name="Рисунок 4" descr="Lsifrj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4540" y="9486900"/>
          <a:ext cx="541866" cy="71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213360</xdr:colOff>
      <xdr:row>40</xdr:row>
      <xdr:rowOff>129540</xdr:rowOff>
    </xdr:from>
    <xdr:to>
      <xdr:col>10</xdr:col>
      <xdr:colOff>982134</xdr:colOff>
      <xdr:row>43</xdr:row>
      <xdr:rowOff>103292</xdr:rowOff>
    </xdr:to>
    <xdr:pic>
      <xdr:nvPicPr>
        <xdr:cNvPr id="6" name="Рисунок 5">
          <a:extLst>
            <a:ext uri="{FF2B5EF4-FFF2-40B4-BE49-F238E27FC236}">
              <a16:creationId xmlns="" xmlns:wpc="http://schemas.microsoft.com/office/word/2010/wordprocessingCanvas" xmlns:cx="http://schemas.microsoft.com/office/drawing/2014/chartex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6="http://schemas.microsoft.com/office/drawing/2014/main" xmlns:lc="http://schemas.openxmlformats.org/drawingml/2006/lockedCanvas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9662160"/>
          <a:ext cx="1820334" cy="49953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  <xdr:twoCellAnchor editAs="oneCell">
    <xdr:from>
      <xdr:col>2</xdr:col>
      <xdr:colOff>281940</xdr:colOff>
      <xdr:row>40</xdr:row>
      <xdr:rowOff>137160</xdr:rowOff>
    </xdr:from>
    <xdr:to>
      <xdr:col>2</xdr:col>
      <xdr:colOff>822960</xdr:colOff>
      <xdr:row>43</xdr:row>
      <xdr:rowOff>167640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03020" y="9669780"/>
          <a:ext cx="541020" cy="556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view="pageBreakPreview" topLeftCell="A3" zoomScaleNormal="100" zoomScaleSheetLayoutView="100" workbookViewId="0">
      <selection activeCell="A23" sqref="A23:I28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36.77734375" style="2" customWidth="1"/>
    <col min="5" max="5" width="11.6640625" style="14" customWidth="1"/>
    <col min="6" max="6" width="10.33203125" style="2" customWidth="1"/>
    <col min="7" max="7" width="32" style="2" customWidth="1"/>
    <col min="8" max="8" width="11.77734375" style="31" customWidth="1"/>
    <col min="9" max="9" width="12.2187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00" t="s">
        <v>28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21" x14ac:dyDescent="0.25">
      <c r="A2" s="100" t="s">
        <v>27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21" x14ac:dyDescent="0.25">
      <c r="A3" s="100" t="s">
        <v>55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 ht="21" x14ac:dyDescent="0.25">
      <c r="A4" s="100" t="s">
        <v>56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21" x14ac:dyDescent="0.25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6" spans="1:11" ht="28.8" x14ac:dyDescent="0.25">
      <c r="A6" s="101" t="s">
        <v>57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1" ht="21" x14ac:dyDescent="0.25">
      <c r="A7" s="102" t="s">
        <v>11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1:11" ht="21.6" thickBot="1" x14ac:dyDescent="0.3">
      <c r="A8" s="103" t="s">
        <v>24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</row>
    <row r="9" spans="1:11" ht="18.600000000000001" thickTop="1" x14ac:dyDescent="0.25">
      <c r="A9" s="104" t="s">
        <v>16</v>
      </c>
      <c r="B9" s="105"/>
      <c r="C9" s="105"/>
      <c r="D9" s="105"/>
      <c r="E9" s="105"/>
      <c r="F9" s="105"/>
      <c r="G9" s="105"/>
      <c r="H9" s="105"/>
      <c r="I9" s="105"/>
      <c r="J9" s="105"/>
      <c r="K9" s="106"/>
    </row>
    <row r="10" spans="1:11" ht="18" x14ac:dyDescent="0.25">
      <c r="A10" s="107" t="s">
        <v>45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9"/>
    </row>
    <row r="11" spans="1:11" ht="18" x14ac:dyDescent="0.25">
      <c r="A11" s="107" t="s">
        <v>49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9"/>
    </row>
    <row r="12" spans="1:11" ht="21" x14ac:dyDescent="0.25">
      <c r="A12" s="97" t="s">
        <v>24</v>
      </c>
      <c r="B12" s="98"/>
      <c r="C12" s="98"/>
      <c r="D12" s="98"/>
      <c r="E12" s="98"/>
      <c r="F12" s="98"/>
      <c r="G12" s="98"/>
      <c r="H12" s="98"/>
      <c r="I12" s="98"/>
      <c r="J12" s="98"/>
      <c r="K12" s="99"/>
    </row>
    <row r="13" spans="1:11" ht="15.6" x14ac:dyDescent="0.25">
      <c r="A13" s="90" t="s">
        <v>58</v>
      </c>
      <c r="B13" s="91"/>
      <c r="C13" s="91"/>
      <c r="D13" s="91"/>
      <c r="E13" s="3"/>
      <c r="F13" s="88" t="s">
        <v>50</v>
      </c>
      <c r="G13" s="88"/>
      <c r="H13" s="16"/>
      <c r="I13" s="16"/>
      <c r="J13" s="4"/>
      <c r="K13" s="5" t="s">
        <v>53</v>
      </c>
    </row>
    <row r="14" spans="1:11" ht="15.6" x14ac:dyDescent="0.25">
      <c r="A14" s="92" t="s">
        <v>64</v>
      </c>
      <c r="B14" s="93"/>
      <c r="C14" s="93"/>
      <c r="D14" s="93"/>
      <c r="E14" s="6"/>
      <c r="F14" s="41" t="s">
        <v>51</v>
      </c>
      <c r="G14" s="41"/>
      <c r="H14" s="17"/>
      <c r="I14" s="17"/>
      <c r="J14" s="7"/>
      <c r="K14" s="8" t="s">
        <v>62</v>
      </c>
    </row>
    <row r="15" spans="1:11" ht="14.4" x14ac:dyDescent="0.25">
      <c r="A15" s="94" t="s">
        <v>6</v>
      </c>
      <c r="B15" s="95"/>
      <c r="C15" s="95"/>
      <c r="D15" s="95"/>
      <c r="E15" s="95"/>
      <c r="F15" s="95"/>
      <c r="G15" s="96"/>
      <c r="H15" s="110" t="s">
        <v>0</v>
      </c>
      <c r="I15" s="111"/>
      <c r="J15" s="111"/>
      <c r="K15" s="112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52</v>
      </c>
      <c r="H16" s="55" t="s">
        <v>29</v>
      </c>
      <c r="I16" s="56"/>
      <c r="J16" s="56"/>
      <c r="K16" s="57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86" t="s">
        <v>59</v>
      </c>
      <c r="H17" s="55" t="s">
        <v>31</v>
      </c>
      <c r="I17" s="56"/>
      <c r="J17" s="56"/>
      <c r="K17" s="74" t="s">
        <v>60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86" t="s">
        <v>54</v>
      </c>
      <c r="H18" s="55" t="s">
        <v>32</v>
      </c>
      <c r="I18" s="56"/>
      <c r="J18" s="56"/>
      <c r="K18" s="74" t="s">
        <v>61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87" t="s">
        <v>63</v>
      </c>
      <c r="H19" s="43" t="s">
        <v>30</v>
      </c>
      <c r="I19" s="58"/>
      <c r="J19" s="39"/>
      <c r="K19" s="75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12"/>
      <c r="H20" s="22"/>
      <c r="I20" s="22"/>
      <c r="J20" s="12"/>
      <c r="K20" s="12"/>
    </row>
    <row r="21" spans="1:11" ht="39" customHeight="1" thickTop="1" x14ac:dyDescent="0.25">
      <c r="A21" s="80" t="s">
        <v>4</v>
      </c>
      <c r="B21" s="81" t="s">
        <v>8</v>
      </c>
      <c r="C21" s="81" t="s">
        <v>23</v>
      </c>
      <c r="D21" s="81" t="s">
        <v>1</v>
      </c>
      <c r="E21" s="82" t="s">
        <v>22</v>
      </c>
      <c r="F21" s="81" t="s">
        <v>5</v>
      </c>
      <c r="G21" s="85" t="s">
        <v>26</v>
      </c>
      <c r="H21" s="117" t="s">
        <v>38</v>
      </c>
      <c r="I21" s="118"/>
      <c r="J21" s="113" t="s">
        <v>18</v>
      </c>
      <c r="K21" s="115" t="s">
        <v>9</v>
      </c>
    </row>
    <row r="22" spans="1:11" ht="13.95" customHeight="1" thickBot="1" x14ac:dyDescent="0.3">
      <c r="A22" s="89"/>
      <c r="B22" s="83"/>
      <c r="C22" s="83"/>
      <c r="D22" s="83"/>
      <c r="E22" s="84"/>
      <c r="F22" s="83"/>
      <c r="G22" s="83"/>
      <c r="H22" s="131">
        <v>45891</v>
      </c>
      <c r="I22" s="131">
        <v>45892</v>
      </c>
      <c r="J22" s="114"/>
      <c r="K22" s="116"/>
    </row>
    <row r="23" spans="1:11" ht="24.9" customHeight="1" x14ac:dyDescent="0.3">
      <c r="A23" s="132">
        <v>1</v>
      </c>
      <c r="B23" s="132" t="s">
        <v>65</v>
      </c>
      <c r="C23" s="133" t="s">
        <v>66</v>
      </c>
      <c r="D23" s="132" t="s">
        <v>67</v>
      </c>
      <c r="E23" s="133" t="s">
        <v>68</v>
      </c>
      <c r="F23" s="132" t="s">
        <v>15</v>
      </c>
      <c r="G23" s="132" t="s">
        <v>69</v>
      </c>
      <c r="H23" s="132">
        <v>1</v>
      </c>
      <c r="I23" s="132">
        <v>1</v>
      </c>
      <c r="J23" s="76"/>
      <c r="K23" s="77"/>
    </row>
    <row r="24" spans="1:11" ht="24.9" customHeight="1" x14ac:dyDescent="0.3">
      <c r="A24" s="132">
        <v>2</v>
      </c>
      <c r="B24" s="132" t="s">
        <v>70</v>
      </c>
      <c r="C24" s="133" t="s">
        <v>71</v>
      </c>
      <c r="D24" s="132" t="s">
        <v>72</v>
      </c>
      <c r="E24" s="133" t="s">
        <v>73</v>
      </c>
      <c r="F24" s="132" t="s">
        <v>17</v>
      </c>
      <c r="G24" s="132" t="s">
        <v>74</v>
      </c>
      <c r="H24" s="132">
        <v>2</v>
      </c>
      <c r="I24" s="132">
        <v>2</v>
      </c>
      <c r="J24" s="76"/>
      <c r="K24" s="77"/>
    </row>
    <row r="25" spans="1:11" ht="24.9" customHeight="1" x14ac:dyDescent="0.3">
      <c r="A25" s="132">
        <v>3</v>
      </c>
      <c r="B25" s="132" t="s">
        <v>75</v>
      </c>
      <c r="C25" s="133" t="s">
        <v>76</v>
      </c>
      <c r="D25" s="132" t="s">
        <v>77</v>
      </c>
      <c r="E25" s="133" t="s">
        <v>78</v>
      </c>
      <c r="F25" s="132" t="s">
        <v>20</v>
      </c>
      <c r="G25" s="132" t="s">
        <v>79</v>
      </c>
      <c r="H25" s="132">
        <v>4</v>
      </c>
      <c r="I25" s="132">
        <v>3</v>
      </c>
      <c r="J25" s="76"/>
      <c r="K25" s="77"/>
    </row>
    <row r="26" spans="1:11" ht="24.9" customHeight="1" x14ac:dyDescent="0.3">
      <c r="A26" s="132">
        <v>4</v>
      </c>
      <c r="B26" s="132" t="s">
        <v>80</v>
      </c>
      <c r="C26" s="133" t="s">
        <v>81</v>
      </c>
      <c r="D26" s="132" t="s">
        <v>82</v>
      </c>
      <c r="E26" s="133" t="s">
        <v>83</v>
      </c>
      <c r="F26" s="132" t="s">
        <v>20</v>
      </c>
      <c r="G26" s="132" t="s">
        <v>84</v>
      </c>
      <c r="H26" s="132">
        <v>3</v>
      </c>
      <c r="I26" s="132">
        <v>4</v>
      </c>
      <c r="J26" s="76"/>
      <c r="K26" s="77"/>
    </row>
    <row r="27" spans="1:11" ht="24.9" customHeight="1" x14ac:dyDescent="0.3">
      <c r="A27" s="132">
        <v>5</v>
      </c>
      <c r="B27" s="132" t="s">
        <v>85</v>
      </c>
      <c r="C27" s="133" t="s">
        <v>86</v>
      </c>
      <c r="D27" s="132" t="s">
        <v>87</v>
      </c>
      <c r="E27" s="133" t="s">
        <v>88</v>
      </c>
      <c r="F27" s="132" t="s">
        <v>17</v>
      </c>
      <c r="G27" s="132" t="s">
        <v>89</v>
      </c>
      <c r="H27" s="132">
        <v>5</v>
      </c>
      <c r="I27" s="132">
        <v>5</v>
      </c>
      <c r="J27" s="76"/>
      <c r="K27" s="77"/>
    </row>
    <row r="28" spans="1:11" ht="24.9" customHeight="1" x14ac:dyDescent="0.3">
      <c r="A28" s="132">
        <v>6</v>
      </c>
      <c r="B28" s="132" t="s">
        <v>90</v>
      </c>
      <c r="C28" s="133" t="s">
        <v>91</v>
      </c>
      <c r="D28" s="132" t="s">
        <v>92</v>
      </c>
      <c r="E28" s="133" t="s">
        <v>93</v>
      </c>
      <c r="F28" s="132" t="s">
        <v>20</v>
      </c>
      <c r="G28" s="132" t="s">
        <v>79</v>
      </c>
      <c r="H28" s="132">
        <v>6</v>
      </c>
      <c r="I28" s="132">
        <v>6</v>
      </c>
      <c r="J28" s="76"/>
      <c r="K28" s="77"/>
    </row>
    <row r="29" spans="1:11" ht="16.2" thickBot="1" x14ac:dyDescent="0.35">
      <c r="A29" s="23"/>
      <c r="B29" s="24"/>
      <c r="C29" s="24"/>
      <c r="D29" s="1"/>
      <c r="E29" s="25"/>
      <c r="F29" s="15"/>
      <c r="G29" s="15"/>
      <c r="H29" s="26"/>
      <c r="I29" s="26"/>
      <c r="J29" s="27"/>
      <c r="K29" s="27"/>
    </row>
    <row r="30" spans="1:11" ht="15" thickTop="1" x14ac:dyDescent="0.25">
      <c r="A30" s="123" t="s">
        <v>3</v>
      </c>
      <c r="B30" s="124"/>
      <c r="C30" s="124"/>
      <c r="D30" s="124"/>
      <c r="E30" s="54"/>
      <c r="F30" s="54"/>
      <c r="G30" s="125" t="s">
        <v>25</v>
      </c>
      <c r="H30" s="125"/>
      <c r="I30" s="124"/>
      <c r="J30" s="125"/>
      <c r="K30" s="126"/>
    </row>
    <row r="31" spans="1:11" ht="15" customHeight="1" x14ac:dyDescent="0.25">
      <c r="A31" s="66" t="s">
        <v>33</v>
      </c>
      <c r="B31" s="21"/>
      <c r="C31" s="21"/>
      <c r="D31" s="67"/>
      <c r="E31" s="29"/>
      <c r="F31" s="64"/>
      <c r="G31" s="28" t="s">
        <v>21</v>
      </c>
      <c r="H31" s="60">
        <v>5</v>
      </c>
      <c r="I31" s="70"/>
      <c r="J31" s="45" t="s">
        <v>19</v>
      </c>
      <c r="K31" s="73">
        <f>COUNTIF(F23:F28,"ЗМС")</f>
        <v>0</v>
      </c>
    </row>
    <row r="32" spans="1:11" ht="15" customHeight="1" x14ac:dyDescent="0.25">
      <c r="A32" s="66" t="s">
        <v>34</v>
      </c>
      <c r="B32" s="21"/>
      <c r="C32" s="21"/>
      <c r="D32" s="67"/>
      <c r="E32" s="2"/>
      <c r="F32" s="65"/>
      <c r="G32" s="30" t="s">
        <v>43</v>
      </c>
      <c r="H32" s="59">
        <f>H33+H36</f>
        <v>6</v>
      </c>
      <c r="I32" s="62"/>
      <c r="J32" s="45" t="s">
        <v>15</v>
      </c>
      <c r="K32" s="73">
        <f>COUNTIF(F23:F28,"МСМК")</f>
        <v>1</v>
      </c>
    </row>
    <row r="33" spans="1:11" ht="15" customHeight="1" x14ac:dyDescent="0.25">
      <c r="A33" s="66" t="s">
        <v>35</v>
      </c>
      <c r="B33" s="21"/>
      <c r="C33" s="21"/>
      <c r="D33" s="67"/>
      <c r="E33" s="2"/>
      <c r="F33" s="65"/>
      <c r="G33" s="30" t="s">
        <v>44</v>
      </c>
      <c r="H33" s="59">
        <f>H34+H35+H37</f>
        <v>6</v>
      </c>
      <c r="I33" s="62"/>
      <c r="J33" s="45" t="s">
        <v>17</v>
      </c>
      <c r="K33" s="73">
        <f>COUNTIF(F23:F28,"МС")</f>
        <v>2</v>
      </c>
    </row>
    <row r="34" spans="1:11" ht="15" customHeight="1" x14ac:dyDescent="0.25">
      <c r="A34" s="66" t="s">
        <v>36</v>
      </c>
      <c r="B34" s="21"/>
      <c r="C34" s="21"/>
      <c r="D34" s="67"/>
      <c r="E34" s="2"/>
      <c r="F34" s="65"/>
      <c r="G34" s="30" t="s">
        <v>39</v>
      </c>
      <c r="H34" s="60">
        <f>COUNT(A23:A28)</f>
        <v>6</v>
      </c>
      <c r="I34" s="61"/>
      <c r="J34" s="45" t="s">
        <v>20</v>
      </c>
      <c r="K34" s="73">
        <f>COUNTIF(F23:F28,"КМС")</f>
        <v>3</v>
      </c>
    </row>
    <row r="35" spans="1:11" ht="15" customHeight="1" x14ac:dyDescent="0.25">
      <c r="A35" s="66"/>
      <c r="B35" s="21"/>
      <c r="C35" s="21"/>
      <c r="D35" s="67"/>
      <c r="E35" s="2"/>
      <c r="F35" s="65"/>
      <c r="G35" s="30" t="s">
        <v>40</v>
      </c>
      <c r="H35" s="60">
        <f>COUNTIF(A23:A28,"НФ")</f>
        <v>0</v>
      </c>
      <c r="I35" s="61"/>
      <c r="J35" s="78" t="s">
        <v>46</v>
      </c>
      <c r="K35" s="73">
        <f>COUNTIF(F23:F28,"1 сп.р.")</f>
        <v>0</v>
      </c>
    </row>
    <row r="36" spans="1:11" ht="15" customHeight="1" x14ac:dyDescent="0.25">
      <c r="A36" s="66"/>
      <c r="B36" s="21"/>
      <c r="C36" s="21"/>
      <c r="D36" s="67"/>
      <c r="E36" s="2"/>
      <c r="F36" s="65"/>
      <c r="G36" s="30" t="s">
        <v>41</v>
      </c>
      <c r="H36" s="47">
        <f>COUNTIF(A23:A28,"НС")</f>
        <v>0</v>
      </c>
      <c r="I36" s="63"/>
      <c r="J36" s="46" t="s">
        <v>48</v>
      </c>
      <c r="K36" s="73">
        <f>COUNTIF(F23:F28,"2 сп.р.")</f>
        <v>0</v>
      </c>
    </row>
    <row r="37" spans="1:11" ht="15" customHeight="1" x14ac:dyDescent="0.25">
      <c r="A37" s="66"/>
      <c r="B37" s="21"/>
      <c r="C37" s="21"/>
      <c r="D37" s="67"/>
      <c r="E37" s="32"/>
      <c r="F37" s="71"/>
      <c r="G37" s="30" t="s">
        <v>42</v>
      </c>
      <c r="H37" s="47">
        <f>COUNTIF(A23:A28,"ДСКВ")</f>
        <v>0</v>
      </c>
      <c r="I37" s="72"/>
      <c r="J37" s="79" t="s">
        <v>47</v>
      </c>
      <c r="K37" s="73">
        <f>COUNTIF(F23:F28,"3 сп.р.")</f>
        <v>0</v>
      </c>
    </row>
    <row r="38" spans="1:11" x14ac:dyDescent="0.25">
      <c r="A38" s="33"/>
      <c r="K38" s="34"/>
    </row>
    <row r="39" spans="1:11" ht="15.6" x14ac:dyDescent="0.25">
      <c r="A39" s="127" t="s">
        <v>2</v>
      </c>
      <c r="B39" s="128"/>
      <c r="C39" s="128"/>
      <c r="D39" s="128"/>
      <c r="E39" s="129" t="s">
        <v>7</v>
      </c>
      <c r="F39" s="129"/>
      <c r="G39" s="129"/>
      <c r="H39" s="129"/>
      <c r="I39" s="129" t="s">
        <v>37</v>
      </c>
      <c r="J39" s="129"/>
      <c r="K39" s="130"/>
    </row>
    <row r="40" spans="1:11" x14ac:dyDescent="0.25">
      <c r="A40" s="33"/>
      <c r="B40" s="2"/>
      <c r="C40" s="2"/>
      <c r="E40" s="2"/>
      <c r="F40" s="29"/>
      <c r="G40" s="29"/>
      <c r="H40" s="29"/>
      <c r="I40" s="29"/>
      <c r="J40" s="29"/>
      <c r="K40" s="38"/>
    </row>
    <row r="41" spans="1:11" x14ac:dyDescent="0.25">
      <c r="A41" s="35"/>
      <c r="D41" s="36"/>
      <c r="E41" s="68"/>
      <c r="F41" s="36"/>
      <c r="G41" s="36"/>
      <c r="H41" s="69"/>
      <c r="I41" s="69"/>
      <c r="J41" s="36"/>
      <c r="K41" s="37"/>
    </row>
    <row r="42" spans="1:11" x14ac:dyDescent="0.25">
      <c r="A42" s="35"/>
      <c r="D42" s="36"/>
      <c r="E42" s="68"/>
      <c r="F42" s="36"/>
      <c r="G42" s="36"/>
      <c r="H42" s="69"/>
      <c r="I42" s="69"/>
      <c r="J42" s="36"/>
      <c r="K42" s="37"/>
    </row>
    <row r="43" spans="1:11" x14ac:dyDescent="0.25">
      <c r="A43" s="35"/>
      <c r="D43" s="36"/>
      <c r="E43" s="68"/>
      <c r="F43" s="36"/>
      <c r="G43" s="36"/>
      <c r="H43" s="69"/>
      <c r="I43" s="69"/>
      <c r="J43" s="36"/>
      <c r="K43" s="37"/>
    </row>
    <row r="44" spans="1:11" x14ac:dyDescent="0.25">
      <c r="A44" s="35"/>
      <c r="D44" s="36"/>
      <c r="E44" s="68"/>
      <c r="F44" s="36"/>
      <c r="G44" s="36"/>
      <c r="H44" s="69"/>
      <c r="I44" s="69"/>
      <c r="J44" s="36"/>
      <c r="K44" s="37"/>
    </row>
    <row r="45" spans="1:11" ht="16.2" thickBot="1" x14ac:dyDescent="0.3">
      <c r="A45" s="119" t="str">
        <f>G18</f>
        <v>БУКОВА О.Ю.(IК, г. Пенза)</v>
      </c>
      <c r="B45" s="120"/>
      <c r="C45" s="120"/>
      <c r="D45" s="120"/>
      <c r="E45" s="120" t="str">
        <f>G17</f>
        <v>ДЫШАКОВ А.С. (ВК, г. Москва)</v>
      </c>
      <c r="F45" s="120"/>
      <c r="G45" s="120"/>
      <c r="H45" s="120"/>
      <c r="I45" s="120" t="str">
        <f>G19</f>
        <v>СМОЛЬНИКОВ А.В. (IК, г.Москва)</v>
      </c>
      <c r="J45" s="120"/>
      <c r="K45" s="121"/>
    </row>
    <row r="46" spans="1:11" ht="14.4" thickTop="1" x14ac:dyDescent="0.25"/>
    <row r="47" spans="1:11" ht="18" x14ac:dyDescent="0.25">
      <c r="A47" s="50"/>
      <c r="B47" s="51"/>
      <c r="C47" s="51"/>
      <c r="D47" s="50"/>
      <c r="E47" s="52"/>
      <c r="F47" s="50"/>
      <c r="G47" s="50"/>
      <c r="H47" s="53"/>
      <c r="I47" s="53"/>
      <c r="J47" s="50"/>
      <c r="K47" s="50"/>
    </row>
    <row r="48" spans="1:11" ht="21" x14ac:dyDescent="0.25">
      <c r="A48" s="48"/>
      <c r="B48" s="48"/>
      <c r="C48" s="49"/>
      <c r="D48" s="122"/>
      <c r="E48" s="122"/>
      <c r="F48" s="122"/>
      <c r="G48" s="122"/>
    </row>
    <row r="49" spans="4:4" ht="18" x14ac:dyDescent="0.25">
      <c r="D49" s="50"/>
    </row>
  </sheetData>
  <autoFilter ref="A22:G22">
    <sortState ref="A23:G31">
      <sortCondition ref="A22"/>
    </sortState>
  </autoFilter>
  <mergeCells count="28">
    <mergeCell ref="D48:G48"/>
    <mergeCell ref="A30:D30"/>
    <mergeCell ref="G30:K30"/>
    <mergeCell ref="A39:D39"/>
    <mergeCell ref="E39:H39"/>
    <mergeCell ref="I39:K39"/>
    <mergeCell ref="J21:J22"/>
    <mergeCell ref="K21:K22"/>
    <mergeCell ref="H21:I21"/>
    <mergeCell ref="A45:D45"/>
    <mergeCell ref="E45:H45"/>
    <mergeCell ref="I45:K45"/>
    <mergeCell ref="A13:D13"/>
    <mergeCell ref="A14:D14"/>
    <mergeCell ref="A15:G1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5:K15"/>
  </mergeCells>
  <printOptions horizontalCentered="1"/>
  <pageMargins left="0.19685039370078741" right="0.19685039370078741" top="0.31496062992125984" bottom="0.31496062992125984" header="0.15748031496062992" footer="0.15748031496062992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КР 26.04 КЛАССИК</vt:lpstr>
      <vt:lpstr>'КР 26.04 КЛАССИК'!Область_печати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2025-08-23T10:02:50Z</cp:lastPrinted>
  <dcterms:created xsi:type="dcterms:W3CDTF">1996-10-08T23:32:33Z</dcterms:created>
  <dcterms:modified xsi:type="dcterms:W3CDTF">2025-08-23T10:02:56Z</dcterms:modified>
</cp:coreProperties>
</file>