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Критериум!$A$1:$T$127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27" i="91" l="1"/>
  <c r="Q24" i="91"/>
  <c r="Q25" i="91"/>
  <c r="Q26" i="91"/>
  <c r="Q27" i="91"/>
  <c r="Q28" i="91"/>
  <c r="Q29" i="91"/>
  <c r="Q30" i="91"/>
  <c r="Q31" i="91"/>
  <c r="Q32" i="91"/>
  <c r="Q33" i="91"/>
  <c r="Q23" i="91"/>
  <c r="K127" i="91" l="1"/>
  <c r="F127" i="91"/>
  <c r="T113" i="91" l="1"/>
  <c r="Q115" i="91"/>
  <c r="Q119" i="91"/>
  <c r="Q118" i="91"/>
  <c r="Q117" i="91"/>
  <c r="Q116" i="91"/>
  <c r="Q114" i="91" s="1"/>
  <c r="Q113" i="91" l="1"/>
  <c r="T118" i="91"/>
  <c r="T117" i="91"/>
  <c r="T116" i="91"/>
  <c r="T115" i="91"/>
  <c r="T114" i="91"/>
  <c r="T112" i="91"/>
</calcChain>
</file>

<file path=xl/sharedStrings.xml><?xml version="1.0" encoding="utf-8"?>
<sst xmlns="http://schemas.openxmlformats.org/spreadsheetml/2006/main" count="471" uniqueCount="256">
  <si>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</si>
  <si>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</si>
  <si>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</si>
  <si>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</si>
  <si>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</si>
  <si>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</si>
  <si>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</si>
  <si>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</si>
  <si>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</si>
  <si>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</si>
  <si>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</si>
  <si>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</si>
  <si>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</si>
  <si>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</si>
  <si>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</si>
  <si>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</si>
  <si>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</si>
  <si>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</si>
  <si>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</si>
  <si>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</si>
  <si>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</si>
  <si>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</si>
  <si>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</si>
  <si>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</si>
  <si>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</si>
  <si>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</si>
  <si>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</si>
  <si>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</si>
  <si>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</si>
  <si>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</si>
  <si>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</si>
  <si>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</si>
  <si>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</si>
  <si>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</si>
  <si>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</si>
  <si>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</si>
  <si>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</si>
  <si>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</si>
  <si>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1 СР</t>
  </si>
  <si>
    <t>Место на основном финише</t>
  </si>
  <si>
    <t>UCI ID</t>
  </si>
  <si>
    <t>Московская область</t>
  </si>
  <si>
    <t/>
  </si>
  <si>
    <t>2 СР</t>
  </si>
  <si>
    <t>3 СР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</si>
  <si>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</si>
  <si>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</si>
  <si>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</si>
  <si>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НФ</t>
  </si>
  <si>
    <t xml:space="preserve">Ветер: </t>
  </si>
  <si>
    <t>НАЗВАНИЕ ТРАССЫ / РЕГ. НОМЕР: Проспект Победы</t>
  </si>
  <si>
    <t>Иркутская область</t>
  </si>
  <si>
    <t>шоссе - критериум 20-40 км</t>
  </si>
  <si>
    <t>№ ВРВС: 0080721811С</t>
  </si>
  <si>
    <t>Москва</t>
  </si>
  <si>
    <t>Нижегородская область</t>
  </si>
  <si>
    <t>ДАТА ПРОВЕДЕНИЯ: 18 августа 2021 года</t>
  </si>
  <si>
    <t>Министерство молодежной политики и спорта Саратовской области</t>
  </si>
  <si>
    <t>Саратовская региональная физкультурно-спортивная общественная организация</t>
  </si>
  <si>
    <t>"Федерация велосипедного спорта"</t>
  </si>
  <si>
    <t>ВСЕРОССИЙСКИЕ СОРЕВНОВАНИЯ</t>
  </si>
  <si>
    <t>Гонка имени ЗТР, МС СССР В.А. Мущерова</t>
  </si>
  <si>
    <t>Юноши 15-16 лет</t>
  </si>
  <si>
    <t>ВОСТРУХИН М.Н. (ВК, г. САРАТОВ)</t>
  </si>
  <si>
    <t>ГАЙДАРЕНКО С.С. (1К, г. САРАТОВ)</t>
  </si>
  <si>
    <t>ТРУШИН Б.К. (ВК, г. САРАТОВ)</t>
  </si>
  <si>
    <t xml:space="preserve">НАЧАЛО ГОНКИ: 10ч 20м </t>
  </si>
  <si>
    <t>ОКОНЧАНИЕ ГОНКИ: 11ч 15м</t>
  </si>
  <si>
    <t>№ ЕКП 2021: 33270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</si>
  <si>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Пугачев</t>
    </r>
  </si>
  <si>
    <t>2,0 км/16</t>
  </si>
  <si>
    <t>14.02.2005</t>
  </si>
  <si>
    <t>12.05.2005</t>
  </si>
  <si>
    <t>21.02.2005</t>
  </si>
  <si>
    <t>18.04.2005</t>
  </si>
  <si>
    <t>03.10.2005</t>
  </si>
  <si>
    <t>08.02.2006</t>
  </si>
  <si>
    <t>08.03.2005</t>
  </si>
  <si>
    <t>03.06.2005</t>
  </si>
  <si>
    <t>26.11.2005</t>
  </si>
  <si>
    <t>11.02.2005</t>
  </si>
  <si>
    <t>20.09.2006</t>
  </si>
  <si>
    <t>28.08.2006</t>
  </si>
  <si>
    <t>01.07.2005</t>
  </si>
  <si>
    <t>28.09.2006</t>
  </si>
  <si>
    <t>21.03.2006</t>
  </si>
  <si>
    <t>08.07.2005</t>
  </si>
  <si>
    <t>06.04.2005</t>
  </si>
  <si>
    <t>15.08.2005</t>
  </si>
  <si>
    <t>07.09.2005</t>
  </si>
  <si>
    <t>13.05.2005</t>
  </si>
  <si>
    <t>29.06.2006</t>
  </si>
  <si>
    <t>12.07.2005</t>
  </si>
  <si>
    <t>05.04.2006</t>
  </si>
  <si>
    <t>22.06.2006</t>
  </si>
  <si>
    <t>25.01.2005</t>
  </si>
  <si>
    <t>19.11.2005</t>
  </si>
  <si>
    <t>21.12.2005</t>
  </si>
  <si>
    <t>02.03.2006</t>
  </si>
  <si>
    <t>12.07.2006</t>
  </si>
  <si>
    <t>31.08.2006</t>
  </si>
  <si>
    <t>30.04.2005</t>
  </si>
  <si>
    <t>09.02.2006</t>
  </si>
  <si>
    <t>05.10.2005</t>
  </si>
  <si>
    <t>19.03.2006</t>
  </si>
  <si>
    <t>31.08.2005</t>
  </si>
  <si>
    <t>23.04.2006</t>
  </si>
  <si>
    <t>28.06.2006</t>
  </si>
  <si>
    <t>18.10.2005</t>
  </si>
  <si>
    <t>31.12.2005</t>
  </si>
  <si>
    <t>24.12.2006</t>
  </si>
  <si>
    <t>06.11.2006</t>
  </si>
  <si>
    <t>18.05.2006</t>
  </si>
  <si>
    <t>18.08.2006</t>
  </si>
  <si>
    <t>31.10.2006</t>
  </si>
  <si>
    <t>22.09.2005</t>
  </si>
  <si>
    <t>29.05.2006</t>
  </si>
  <si>
    <t>25.03.2005</t>
  </si>
  <si>
    <t>14.02.2006</t>
  </si>
  <si>
    <t>15.05.2005</t>
  </si>
  <si>
    <t>02.08.2006</t>
  </si>
  <si>
    <t>20.05.2005</t>
  </si>
  <si>
    <t>15.09.2006</t>
  </si>
  <si>
    <t>18.07.2006</t>
  </si>
  <si>
    <t>04.08.2006</t>
  </si>
  <si>
    <t>01.12.2006</t>
  </si>
  <si>
    <t>06.07.2006</t>
  </si>
  <si>
    <t>28.09.2005</t>
  </si>
  <si>
    <t>02.02.2006</t>
  </si>
  <si>
    <t>03.10.2006</t>
  </si>
  <si>
    <t>06.05.2005</t>
  </si>
  <si>
    <t>12.05.2006</t>
  </si>
  <si>
    <t>29.02.2006</t>
  </si>
  <si>
    <t>06.06.2006</t>
  </si>
  <si>
    <t>21.02.2006</t>
  </si>
  <si>
    <t>05.05.2006</t>
  </si>
  <si>
    <t>03.06.2006</t>
  </si>
  <si>
    <t>04.01.2006</t>
  </si>
  <si>
    <t>28.04.2005</t>
  </si>
  <si>
    <t>20.07.2006</t>
  </si>
  <si>
    <t>14.10.2006</t>
  </si>
  <si>
    <t>24.01.2005</t>
  </si>
  <si>
    <t>13.01.2005</t>
  </si>
  <si>
    <t>05.10.2006</t>
  </si>
  <si>
    <t>19.01.2005</t>
  </si>
  <si>
    <t>26.06.2006</t>
  </si>
  <si>
    <t>21.09.2005</t>
  </si>
  <si>
    <t>24.04.2006</t>
  </si>
  <si>
    <t>19.10.2006</t>
  </si>
  <si>
    <t>14.07.2006</t>
  </si>
  <si>
    <t>09.07.2005</t>
  </si>
  <si>
    <t>НС</t>
  </si>
  <si>
    <t>28.01.2005</t>
  </si>
  <si>
    <t>ЦВЕТКОВ Никита</t>
  </si>
  <si>
    <t>БУРХАНОВ Данил</t>
  </si>
  <si>
    <t>ХАРЧЕНКО Никита</t>
  </si>
  <si>
    <t>РОМАНОВ Андрей</t>
  </si>
  <si>
    <t>ПЕРЕПЕЛИЦА Вадим</t>
  </si>
  <si>
    <t>САННИКОВ Евгений</t>
  </si>
  <si>
    <t>ШИШКОВ Степан</t>
  </si>
  <si>
    <t>АХУНОВ Дамир</t>
  </si>
  <si>
    <t>ТРИФОНОВ Кирилл</t>
  </si>
  <si>
    <t>МЕРЕЖУК Владислав</t>
  </si>
  <si>
    <t>САДЫКОВ Ильяс</t>
  </si>
  <si>
    <t>БАРУШКО Никита</t>
  </si>
  <si>
    <t>АВЕРИН Валентин</t>
  </si>
  <si>
    <t>АБРАМОВ Александр</t>
  </si>
  <si>
    <t>ПОЛЯКОВ Кирилл</t>
  </si>
  <si>
    <t>ШУМИЛИН Егор</t>
  </si>
  <si>
    <t>СУДАРЕВ Тихон</t>
  </si>
  <si>
    <t>МИШАНКОВ Максим</t>
  </si>
  <si>
    <t>ВОДОПЬЯНОВ Александр</t>
  </si>
  <si>
    <t>ХОВМЕНЕЦ Михаил</t>
  </si>
  <si>
    <t>ШЕЛЯГ Валерий</t>
  </si>
  <si>
    <t>ИСЛАМОВ Илья</t>
  </si>
  <si>
    <t>ЗОТОВ Арсентий</t>
  </si>
  <si>
    <t>БЕРЛИН Иван</t>
  </si>
  <si>
    <t>ХАБИПОВ Дамир</t>
  </si>
  <si>
    <t>ГУСЕВ Глеб</t>
  </si>
  <si>
    <t>АЛЕКСЕЕВ Никита</t>
  </si>
  <si>
    <t>БЕДРЕТДИНОВ Фарид</t>
  </si>
  <si>
    <t>АНДРОСЕНКО Егор</t>
  </si>
  <si>
    <t>РУДАКОВ Егор</t>
  </si>
  <si>
    <t>МАЛЯНОВ Семен</t>
  </si>
  <si>
    <t>ШМАТОВ Никита</t>
  </si>
  <si>
    <t>ГАНЬЖИН Роман</t>
  </si>
  <si>
    <t>МУКАДЯСОВ Роберт</t>
  </si>
  <si>
    <t>АЛБУТКИН Илья</t>
  </si>
  <si>
    <t>АВЕРИН Алексей</t>
  </si>
  <si>
    <t>КУЗИВАНОВ Степан</t>
  </si>
  <si>
    <t>НОВОСЕЛОВ Николай</t>
  </si>
  <si>
    <t>НЕЧИПОРЕНКО Андрей</t>
  </si>
  <si>
    <t>ЯЦЕВИЧ Максим</t>
  </si>
  <si>
    <t>АКЕНТЬЕВ Савелий</t>
  </si>
  <si>
    <t>МОЛОЗИН Тимофей</t>
  </si>
  <si>
    <t>ВЕРШИНИН Валерий</t>
  </si>
  <si>
    <t>КАПИТАНОВ Алексей</t>
  </si>
  <si>
    <t>ЗАВАЛИН Глеб</t>
  </si>
  <si>
    <t>МЕЛЬНИКОВ Ярослав</t>
  </si>
  <si>
    <t>КОНЮШЕНКО Дмитрий</t>
  </si>
  <si>
    <t>МИРОНОВ Дмитрий</t>
  </si>
  <si>
    <t>ПАЛШКОВ Арсений</t>
  </si>
  <si>
    <t>КАЛУГИН Алексей</t>
  </si>
  <si>
    <t>ГАЛЕЕВ Ринат</t>
  </si>
  <si>
    <t>САДЫКОВ Илья</t>
  </si>
  <si>
    <t>ШАРАПОВ Даниил</t>
  </si>
  <si>
    <t>КУДРЯШОВ Дмитрий</t>
  </si>
  <si>
    <t>СМЕТАНИН Капитон</t>
  </si>
  <si>
    <t>КОВАЛЕВ Даниил</t>
  </si>
  <si>
    <t>КОЗЛОВ Дмитрий</t>
  </si>
  <si>
    <t>СЕРЕБРЕННИКОГВ Иван</t>
  </si>
  <si>
    <t>САПРОНОВ Петр</t>
  </si>
  <si>
    <t>МАЛЬГИН Дмитрий</t>
  </si>
  <si>
    <t>БУЛОВЦЕВ Владислав</t>
  </si>
  <si>
    <t>МЕЩЕРЯКОВ Илья</t>
  </si>
  <si>
    <t>ЕМЕЛИН Даниил</t>
  </si>
  <si>
    <t>ГЕРГЕЛЬ Максим</t>
  </si>
  <si>
    <t>ТИШКИН Степан</t>
  </si>
  <si>
    <t>АГАФОНОВ Егор</t>
  </si>
  <si>
    <t>ГОЙДА Даниил</t>
  </si>
  <si>
    <t>БОРИСОВ Иван</t>
  </si>
  <si>
    <t>ЛОБЧУК Дмитрий</t>
  </si>
  <si>
    <t>АХМЕДОВ Амир</t>
  </si>
  <si>
    <t>ГУРЬЕВ Роман</t>
  </si>
  <si>
    <t>СЕРГЕЕВ Егор</t>
  </si>
  <si>
    <t>ТЛЮСТАНГЕЛОВ Даниил</t>
  </si>
  <si>
    <t>ШУРПАЧ Ярослав</t>
  </si>
  <si>
    <t>ДРЮКОВ Дмитрий</t>
  </si>
  <si>
    <t>ГУРЬЯНОВ Даниил</t>
  </si>
  <si>
    <t>АСТРЕЛИН Дмитрий</t>
  </si>
  <si>
    <t>УСИНСКИЙ Максим</t>
  </si>
  <si>
    <t>ГОЛУБЕВ Матвей</t>
  </si>
  <si>
    <t>ЧИЧИЛАНОВ Владислав</t>
  </si>
  <si>
    <t>ВАСИЛЬЕВ Дмитрий</t>
  </si>
  <si>
    <t>ГОНЧАРОВ Матвей</t>
  </si>
  <si>
    <t>БОРИСОВ Денис</t>
  </si>
  <si>
    <t>КОНДРАТЬЕВ Илья</t>
  </si>
  <si>
    <t>МЫЦОВ Данила</t>
  </si>
  <si>
    <t>ФИЛИППОВ Георгий</t>
  </si>
  <si>
    <t>СЕМЕНОВ Александр</t>
  </si>
  <si>
    <t>Республика Адыгея</t>
  </si>
  <si>
    <t>Республика Татарстан</t>
  </si>
  <si>
    <t>Свердловская область</t>
  </si>
  <si>
    <t>Саратовская область</t>
  </si>
  <si>
    <t>Ростовская область</t>
  </si>
  <si>
    <t>Ульяновская область</t>
  </si>
  <si>
    <t>Тюменская область</t>
  </si>
  <si>
    <t>Самарская область</t>
  </si>
  <si>
    <t>Челябинская область</t>
  </si>
  <si>
    <t>Воронежская область</t>
  </si>
  <si>
    <t>Оренбургская область</t>
  </si>
  <si>
    <t>Волгоградская область</t>
  </si>
  <si>
    <t>Температура: +30/+40</t>
  </si>
  <si>
    <t>Влажность: 12%</t>
  </si>
  <si>
    <t>Осадки: без осадков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</si>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</sst>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1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49" fontId="11" fillId="0" borderId="2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14" fontId="11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49" fontId="11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9" fontId="11" fillId="0" borderId="17" xfId="2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1" fontId="17" fillId="0" borderId="1" xfId="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1" fontId="17" fillId="0" borderId="34" xfId="8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18" fillId="2" borderId="1" xfId="3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1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18" fillId="2" borderId="31" xfId="3" applyNumberFormat="1" applyFont="1" applyFill="1" applyBorder="1" applyAlignment="1">
      <alignment horizontal="center" vertical="center" wrapText="1"/>
    </xf>
    <xf numFmtId="14" fontId="18" fillId="2" borderId="1" xfId="3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59869</xdr:rowOff>
    </xdr:from>
    <xdr:to>
      <xdr:col>1</xdr:col>
      <xdr:colOff>367394</xdr:colOff>
      <xdr:row>3</xdr:row>
      <xdr:rowOff>13607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59869"/>
          <a:ext cx="753838" cy="729345"/>
        </a:xfrm>
        <a:prstGeom prst="rect">
          <a:avLst/>
        </a:prstGeom>
      </xdr:spPr>
    </xdr:pic>
    <xdr:clientData/>
  </xdr:twoCellAnchor>
  <xdr:twoCellAnchor editAs="oneCell">
    <xdr:from>
      <xdr:col>19</xdr:col>
      <xdr:colOff>13607</xdr:colOff>
      <xdr:row>0</xdr:row>
      <xdr:rowOff>138793</xdr:rowOff>
    </xdr:from>
    <xdr:to>
      <xdr:col>19</xdr:col>
      <xdr:colOff>1075398</xdr:colOff>
      <xdr:row>2</xdr:row>
      <xdr:rowOff>231322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821" y="138793"/>
          <a:ext cx="1061791" cy="609600"/>
        </a:xfrm>
        <a:prstGeom prst="rect">
          <a:avLst/>
        </a:prstGeom>
      </xdr:spPr>
    </xdr:pic>
    <xdr:clientData/>
  </xdr:twoCellAnchor>
  <xdr:oneCellAnchor>
    <xdr:from>
      <xdr:col>15</xdr:col>
      <xdr:colOff>133047</xdr:colOff>
      <xdr:row>122</xdr:row>
      <xdr:rowOff>1061</xdr:rowOff>
    </xdr:from>
    <xdr:ext cx="804333" cy="444501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1283" t="53909" r="10684" b="16686"/>
        <a:stretch/>
      </xdr:blipFill>
      <xdr:spPr>
        <a:xfrm>
          <a:off x="8270118" y="26412525"/>
          <a:ext cx="804333" cy="444501"/>
        </a:xfrm>
        <a:prstGeom prst="rect">
          <a:avLst/>
        </a:prstGeom>
      </xdr:spPr>
    </xdr:pic>
    <xdr:clientData/>
  </xdr:oneCellAnchor>
  <xdr:oneCellAnchor>
    <xdr:from>
      <xdr:col>6</xdr:col>
      <xdr:colOff>734788</xdr:colOff>
      <xdr:row>122</xdr:row>
      <xdr:rowOff>0</xdr:rowOff>
    </xdr:from>
    <xdr:ext cx="752475" cy="485775"/>
    <xdr:pic>
      <xdr:nvPicPr>
        <xdr:cNvPr id="5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5472" t="52299" r="47013" b="15565"/>
        <a:stretch/>
      </xdr:blipFill>
      <xdr:spPr>
        <a:xfrm>
          <a:off x="5157109" y="26411464"/>
          <a:ext cx="752475" cy="485775"/>
        </a:xfrm>
        <a:prstGeom prst="rect">
          <a:avLst/>
        </a:prstGeom>
      </xdr:spPr>
    </xdr:pic>
    <xdr:clientData/>
  </xdr:oneCellAnchor>
  <xdr:oneCellAnchor>
    <xdr:from>
      <xdr:col>18</xdr:col>
      <xdr:colOff>338774</xdr:colOff>
      <xdr:row>122</xdr:row>
      <xdr:rowOff>13759</xdr:rowOff>
    </xdr:from>
    <xdr:ext cx="800101" cy="447676"/>
    <xdr:pic>
      <xdr:nvPicPr>
        <xdr:cNvPr id="8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749" t="52300" r="81260" b="18085"/>
        <a:stretch/>
      </xdr:blipFill>
      <xdr:spPr>
        <a:xfrm>
          <a:off x="11210881" y="26425223"/>
          <a:ext cx="800101" cy="447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8"/>
  <sheetViews>
    <sheetView tabSelected="1" view="pageBreakPreview" zoomScale="70" zoomScaleNormal="90" zoomScaleSheetLayoutView="70" workbookViewId="0">
      <selection activeCell="E116" sqref="E116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2.85546875" style="11" customWidth="1"/>
    <col min="4" max="4" width="19.7109375" style="1" customWidth="1"/>
    <col min="5" max="5" width="10.85546875" style="58" customWidth="1"/>
    <col min="6" max="6" width="8" style="1" customWidth="1"/>
    <col min="7" max="7" width="26.28515625" style="1" customWidth="1"/>
    <col min="8" max="15" width="3.7109375" style="1" customWidth="1"/>
    <col min="16" max="16" width="19.28515625" style="1" customWidth="1"/>
    <col min="17" max="17" width="11.28515625" style="1" customWidth="1"/>
    <col min="18" max="18" width="10.42578125" style="1" customWidth="1"/>
    <col min="19" max="19" width="14.42578125" style="1" customWidth="1"/>
    <col min="20" max="20" width="18.7109375" style="1" customWidth="1"/>
    <col min="21" max="16384" width="9.140625" style="1"/>
  </cols>
  <sheetData>
    <row r="1" spans="1:20" ht="20.25" customHeight="1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20.25" customHeight="1" x14ac:dyDescent="0.2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20.25" customHeight="1" x14ac:dyDescent="0.2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ht="20.25" customHeight="1" x14ac:dyDescent="0.2">
      <c r="A4" s="126" t="s">
        <v>58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23.25" customHeight="1" x14ac:dyDescent="0.2">
      <c r="A5" s="126" t="s">
        <v>59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0" s="2" customFormat="1" ht="32.25" customHeight="1" x14ac:dyDescent="0.2">
      <c r="A6" s="127" t="s">
        <v>60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</row>
    <row r="7" spans="1:20" s="2" customFormat="1" ht="18" customHeight="1" x14ac:dyDescent="0.2">
      <c r="A7" s="128" t="s">
        <v>16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20" s="2" customFormat="1" ht="25.5" customHeight="1" thickBot="1" x14ac:dyDescent="0.25">
      <c r="A8" s="104" t="s">
        <v>61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</row>
    <row r="9" spans="1:20" ht="24" customHeight="1" thickTop="1" x14ac:dyDescent="0.2">
      <c r="A9" s="129" t="s">
        <v>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1"/>
    </row>
    <row r="10" spans="1:20" ht="18" customHeight="1" x14ac:dyDescent="0.2">
      <c r="A10" s="112" t="s">
        <v>52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4"/>
    </row>
    <row r="11" spans="1:20" ht="19.5" customHeight="1" x14ac:dyDescent="0.2">
      <c r="A11" s="112" t="s">
        <v>62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</row>
    <row r="12" spans="1:20" ht="8.25" customHeight="1" x14ac:dyDescent="0.2">
      <c r="A12" s="119" t="s">
        <v>42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</row>
    <row r="13" spans="1:20" ht="15.75" x14ac:dyDescent="0.2">
      <c r="A13" s="26" t="s">
        <v>69</v>
      </c>
      <c r="B13" s="16"/>
      <c r="C13" s="47"/>
      <c r="D13" s="46"/>
      <c r="E13" s="48"/>
      <c r="F13" s="4"/>
      <c r="G13" s="61" t="s">
        <v>66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4"/>
      <c r="T13" s="35" t="s">
        <v>53</v>
      </c>
    </row>
    <row r="14" spans="1:20" ht="15.75" x14ac:dyDescent="0.2">
      <c r="A14" s="14" t="s">
        <v>56</v>
      </c>
      <c r="B14" s="10"/>
      <c r="C14" s="10"/>
      <c r="D14" s="59"/>
      <c r="E14" s="49"/>
      <c r="F14" s="5"/>
      <c r="G14" s="62" t="s">
        <v>67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36"/>
      <c r="T14" s="37" t="s">
        <v>68</v>
      </c>
    </row>
    <row r="15" spans="1:20" ht="15" x14ac:dyDescent="0.2">
      <c r="A15" s="134" t="s">
        <v>9</v>
      </c>
      <c r="B15" s="135"/>
      <c r="C15" s="135"/>
      <c r="D15" s="135"/>
      <c r="E15" s="135"/>
      <c r="F15" s="135"/>
      <c r="G15" s="136"/>
      <c r="H15" s="137" t="s">
        <v>1</v>
      </c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8"/>
    </row>
    <row r="16" spans="1:20" ht="15" x14ac:dyDescent="0.2">
      <c r="A16" s="15" t="s">
        <v>18</v>
      </c>
      <c r="B16" s="27"/>
      <c r="C16" s="27"/>
      <c r="D16" s="8"/>
      <c r="E16" s="50"/>
      <c r="F16" s="8"/>
      <c r="G16" s="9" t="s">
        <v>42</v>
      </c>
      <c r="H16" s="115" t="s">
        <v>50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7"/>
    </row>
    <row r="17" spans="1:20" ht="15" x14ac:dyDescent="0.2">
      <c r="A17" s="15" t="s">
        <v>19</v>
      </c>
      <c r="B17" s="23"/>
      <c r="C17" s="23"/>
      <c r="D17" s="6"/>
      <c r="E17" s="51"/>
      <c r="F17" s="6"/>
      <c r="G17" s="9" t="s">
        <v>63</v>
      </c>
      <c r="H17" s="115" t="s">
        <v>46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</row>
    <row r="18" spans="1:20" ht="15" x14ac:dyDescent="0.2">
      <c r="A18" s="15" t="s">
        <v>20</v>
      </c>
      <c r="B18" s="27"/>
      <c r="C18" s="27"/>
      <c r="D18" s="7"/>
      <c r="E18" s="50"/>
      <c r="F18" s="8"/>
      <c r="G18" s="9" t="s">
        <v>64</v>
      </c>
      <c r="H18" s="115" t="s">
        <v>47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7"/>
    </row>
    <row r="19" spans="1:20" ht="16.5" thickBot="1" x14ac:dyDescent="0.25">
      <c r="A19" s="30" t="s">
        <v>15</v>
      </c>
      <c r="B19" s="21"/>
      <c r="C19" s="21"/>
      <c r="D19" s="20"/>
      <c r="E19" s="52"/>
      <c r="F19" s="29"/>
      <c r="G19" s="9" t="s">
        <v>65</v>
      </c>
      <c r="H19" s="31" t="s">
        <v>37</v>
      </c>
      <c r="I19" s="32"/>
      <c r="J19" s="32"/>
      <c r="K19" s="32"/>
      <c r="L19" s="32"/>
      <c r="M19" s="32"/>
      <c r="N19" s="21"/>
      <c r="O19" s="19"/>
      <c r="P19" s="19"/>
      <c r="Q19" s="44">
        <v>32</v>
      </c>
      <c r="R19" s="19"/>
      <c r="S19" s="29"/>
      <c r="T19" s="33" t="s">
        <v>70</v>
      </c>
    </row>
    <row r="20" spans="1:20" ht="6.75" customHeight="1" thickTop="1" thickBot="1" x14ac:dyDescent="0.25">
      <c r="A20" s="18"/>
      <c r="B20" s="17"/>
      <c r="C20" s="17"/>
      <c r="D20" s="18"/>
      <c r="E20" s="5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28" customFormat="1" ht="21.75" customHeight="1" thickTop="1" x14ac:dyDescent="0.2">
      <c r="A21" s="139" t="s">
        <v>7</v>
      </c>
      <c r="B21" s="106" t="s">
        <v>12</v>
      </c>
      <c r="C21" s="106" t="s">
        <v>40</v>
      </c>
      <c r="D21" s="106" t="s">
        <v>2</v>
      </c>
      <c r="E21" s="132" t="s">
        <v>36</v>
      </c>
      <c r="F21" s="106" t="s">
        <v>8</v>
      </c>
      <c r="G21" s="106" t="s">
        <v>13</v>
      </c>
      <c r="H21" s="105" t="s">
        <v>17</v>
      </c>
      <c r="I21" s="105"/>
      <c r="J21" s="105"/>
      <c r="K21" s="105"/>
      <c r="L21" s="105"/>
      <c r="M21" s="105"/>
      <c r="N21" s="105"/>
      <c r="O21" s="105"/>
      <c r="P21" s="106" t="s">
        <v>39</v>
      </c>
      <c r="Q21" s="106" t="s">
        <v>25</v>
      </c>
      <c r="R21" s="106" t="s">
        <v>26</v>
      </c>
      <c r="S21" s="108" t="s">
        <v>24</v>
      </c>
      <c r="T21" s="110" t="s">
        <v>14</v>
      </c>
    </row>
    <row r="22" spans="1:20" s="28" customFormat="1" ht="18" customHeight="1" x14ac:dyDescent="0.2">
      <c r="A22" s="140"/>
      <c r="B22" s="107"/>
      <c r="C22" s="107"/>
      <c r="D22" s="107"/>
      <c r="E22" s="133"/>
      <c r="F22" s="107"/>
      <c r="G22" s="107"/>
      <c r="H22" s="97">
        <v>1</v>
      </c>
      <c r="I22" s="97">
        <v>2</v>
      </c>
      <c r="J22" s="97">
        <v>3</v>
      </c>
      <c r="K22" s="97">
        <v>4</v>
      </c>
      <c r="L22" s="97">
        <v>5</v>
      </c>
      <c r="M22" s="97">
        <v>6</v>
      </c>
      <c r="N22" s="97">
        <v>7</v>
      </c>
      <c r="O22" s="97">
        <v>8</v>
      </c>
      <c r="P22" s="107"/>
      <c r="Q22" s="107"/>
      <c r="R22" s="107"/>
      <c r="S22" s="109"/>
      <c r="T22" s="111"/>
    </row>
    <row r="23" spans="1:20" s="3" customFormat="1" ht="17.25" customHeight="1" x14ac:dyDescent="0.2">
      <c r="A23" s="90">
        <v>1</v>
      </c>
      <c r="B23" s="91">
        <v>30</v>
      </c>
      <c r="C23" s="81">
        <v>10081049544</v>
      </c>
      <c r="D23" s="92" t="s">
        <v>153</v>
      </c>
      <c r="E23" s="81" t="s">
        <v>71</v>
      </c>
      <c r="F23" s="81" t="s">
        <v>33</v>
      </c>
      <c r="G23" s="98" t="s">
        <v>54</v>
      </c>
      <c r="H23" s="81">
        <v>5</v>
      </c>
      <c r="I23" s="81">
        <v>5</v>
      </c>
      <c r="J23" s="91"/>
      <c r="K23" s="91">
        <v>5</v>
      </c>
      <c r="L23" s="91"/>
      <c r="M23" s="91">
        <v>5</v>
      </c>
      <c r="N23" s="81"/>
      <c r="O23" s="81">
        <v>5</v>
      </c>
      <c r="P23" s="91">
        <v>1</v>
      </c>
      <c r="Q23" s="80">
        <f>SUM(H23:O23)</f>
        <v>25</v>
      </c>
      <c r="R23" s="80"/>
      <c r="S23" s="82"/>
      <c r="T23" s="83"/>
    </row>
    <row r="24" spans="1:20" s="3" customFormat="1" ht="17.25" customHeight="1" x14ac:dyDescent="0.2">
      <c r="A24" s="90">
        <v>2</v>
      </c>
      <c r="B24" s="91">
        <v>49</v>
      </c>
      <c r="C24" s="81">
        <v>10077687381</v>
      </c>
      <c r="D24" s="92" t="s">
        <v>154</v>
      </c>
      <c r="E24" s="81" t="s">
        <v>72</v>
      </c>
      <c r="F24" s="81" t="s">
        <v>38</v>
      </c>
      <c r="G24" s="98" t="s">
        <v>242</v>
      </c>
      <c r="H24" s="81">
        <v>1</v>
      </c>
      <c r="I24" s="91">
        <v>2</v>
      </c>
      <c r="J24" s="81">
        <v>5</v>
      </c>
      <c r="K24" s="91">
        <v>1</v>
      </c>
      <c r="L24" s="91"/>
      <c r="M24" s="91">
        <v>1</v>
      </c>
      <c r="N24" s="81">
        <v>2</v>
      </c>
      <c r="O24" s="81">
        <v>2</v>
      </c>
      <c r="P24" s="91">
        <v>3</v>
      </c>
      <c r="Q24" s="80">
        <f t="shared" ref="Q24:Q33" si="0">SUM(H24:O24)</f>
        <v>14</v>
      </c>
      <c r="R24" s="80"/>
      <c r="S24" s="82"/>
      <c r="T24" s="83"/>
    </row>
    <row r="25" spans="1:20" s="3" customFormat="1" ht="17.25" customHeight="1" x14ac:dyDescent="0.2">
      <c r="A25" s="90">
        <v>3</v>
      </c>
      <c r="B25" s="91">
        <v>23</v>
      </c>
      <c r="C25" s="81">
        <v>10002621644</v>
      </c>
      <c r="D25" s="92" t="s">
        <v>155</v>
      </c>
      <c r="E25" s="81" t="s">
        <v>73</v>
      </c>
      <c r="F25" s="81" t="s">
        <v>33</v>
      </c>
      <c r="G25" s="98" t="s">
        <v>51</v>
      </c>
      <c r="H25" s="81">
        <v>2</v>
      </c>
      <c r="I25" s="91">
        <v>3</v>
      </c>
      <c r="J25" s="91"/>
      <c r="K25" s="91">
        <v>3</v>
      </c>
      <c r="L25" s="91"/>
      <c r="M25" s="91">
        <v>2</v>
      </c>
      <c r="N25" s="91"/>
      <c r="O25" s="91">
        <v>3</v>
      </c>
      <c r="P25" s="91">
        <v>2</v>
      </c>
      <c r="Q25" s="80">
        <f t="shared" si="0"/>
        <v>13</v>
      </c>
      <c r="R25" s="80"/>
      <c r="S25" s="82"/>
      <c r="T25" s="83"/>
    </row>
    <row r="26" spans="1:20" s="3" customFormat="1" ht="17.25" customHeight="1" x14ac:dyDescent="0.2">
      <c r="A26" s="90">
        <v>4</v>
      </c>
      <c r="B26" s="91">
        <v>31</v>
      </c>
      <c r="C26" s="81">
        <v>10077957971</v>
      </c>
      <c r="D26" s="92" t="s">
        <v>156</v>
      </c>
      <c r="E26" s="81" t="s">
        <v>74</v>
      </c>
      <c r="F26" s="81" t="s">
        <v>33</v>
      </c>
      <c r="G26" s="98" t="s">
        <v>55</v>
      </c>
      <c r="H26" s="91">
        <v>3</v>
      </c>
      <c r="I26" s="91"/>
      <c r="J26" s="91">
        <v>1</v>
      </c>
      <c r="K26" s="81"/>
      <c r="L26" s="81">
        <v>1</v>
      </c>
      <c r="M26" s="81">
        <v>3</v>
      </c>
      <c r="N26" s="91"/>
      <c r="O26" s="91">
        <v>1</v>
      </c>
      <c r="P26" s="91">
        <v>4</v>
      </c>
      <c r="Q26" s="80">
        <f t="shared" si="0"/>
        <v>9</v>
      </c>
      <c r="R26" s="80"/>
      <c r="S26" s="82"/>
      <c r="T26" s="83"/>
    </row>
    <row r="27" spans="1:20" s="3" customFormat="1" ht="17.25" customHeight="1" x14ac:dyDescent="0.2">
      <c r="A27" s="90">
        <v>5</v>
      </c>
      <c r="B27" s="91">
        <v>13</v>
      </c>
      <c r="C27" s="81">
        <v>10119333525</v>
      </c>
      <c r="D27" s="92" t="s">
        <v>157</v>
      </c>
      <c r="E27" s="81" t="s">
        <v>75</v>
      </c>
      <c r="F27" s="81" t="s">
        <v>33</v>
      </c>
      <c r="G27" s="98" t="s">
        <v>240</v>
      </c>
      <c r="H27" s="91"/>
      <c r="I27" s="81"/>
      <c r="J27" s="81"/>
      <c r="K27" s="81"/>
      <c r="L27" s="81">
        <v>5</v>
      </c>
      <c r="M27" s="81"/>
      <c r="N27" s="91"/>
      <c r="O27" s="91"/>
      <c r="P27" s="91">
        <v>24</v>
      </c>
      <c r="Q27" s="80">
        <f t="shared" si="0"/>
        <v>5</v>
      </c>
      <c r="R27" s="80"/>
      <c r="S27" s="82"/>
      <c r="T27" s="83"/>
    </row>
    <row r="28" spans="1:20" s="3" customFormat="1" ht="17.25" customHeight="1" x14ac:dyDescent="0.2">
      <c r="A28" s="90">
        <v>6</v>
      </c>
      <c r="B28" s="91">
        <v>52</v>
      </c>
      <c r="C28" s="81">
        <v>10092426331</v>
      </c>
      <c r="D28" s="92" t="s">
        <v>158</v>
      </c>
      <c r="E28" s="81" t="s">
        <v>76</v>
      </c>
      <c r="F28" s="81" t="s">
        <v>38</v>
      </c>
      <c r="G28" s="98" t="s">
        <v>242</v>
      </c>
      <c r="H28" s="81"/>
      <c r="I28" s="81"/>
      <c r="J28" s="81"/>
      <c r="K28" s="81"/>
      <c r="L28" s="81"/>
      <c r="M28" s="81"/>
      <c r="N28" s="91">
        <v>5</v>
      </c>
      <c r="O28" s="91"/>
      <c r="P28" s="91">
        <v>35</v>
      </c>
      <c r="Q28" s="80">
        <f t="shared" si="0"/>
        <v>5</v>
      </c>
      <c r="R28" s="80"/>
      <c r="S28" s="82"/>
      <c r="T28" s="83"/>
    </row>
    <row r="29" spans="1:20" s="3" customFormat="1" ht="17.25" customHeight="1" x14ac:dyDescent="0.2">
      <c r="A29" s="90">
        <v>7</v>
      </c>
      <c r="B29" s="91">
        <v>94</v>
      </c>
      <c r="C29" s="81">
        <v>10078945452</v>
      </c>
      <c r="D29" s="92" t="s">
        <v>159</v>
      </c>
      <c r="E29" s="81" t="s">
        <v>77</v>
      </c>
      <c r="F29" s="81" t="s">
        <v>33</v>
      </c>
      <c r="G29" s="98" t="s">
        <v>243</v>
      </c>
      <c r="H29" s="81"/>
      <c r="I29" s="81"/>
      <c r="J29" s="91">
        <v>2</v>
      </c>
      <c r="K29" s="81"/>
      <c r="L29" s="91">
        <v>2</v>
      </c>
      <c r="M29" s="91"/>
      <c r="N29" s="81"/>
      <c r="O29" s="81"/>
      <c r="P29" s="91">
        <v>8</v>
      </c>
      <c r="Q29" s="80">
        <f t="shared" si="0"/>
        <v>4</v>
      </c>
      <c r="R29" s="80"/>
      <c r="S29" s="82"/>
      <c r="T29" s="83"/>
    </row>
    <row r="30" spans="1:20" s="3" customFormat="1" ht="17.25" customHeight="1" x14ac:dyDescent="0.2">
      <c r="A30" s="90">
        <v>8</v>
      </c>
      <c r="B30" s="91">
        <v>48</v>
      </c>
      <c r="C30" s="81">
        <v>10077686573</v>
      </c>
      <c r="D30" s="92" t="s">
        <v>160</v>
      </c>
      <c r="E30" s="81" t="s">
        <v>78</v>
      </c>
      <c r="F30" s="81" t="s">
        <v>33</v>
      </c>
      <c r="G30" s="98" t="s">
        <v>242</v>
      </c>
      <c r="H30" s="91"/>
      <c r="I30" s="81">
        <v>1</v>
      </c>
      <c r="J30" s="81"/>
      <c r="K30" s="91"/>
      <c r="L30" s="81">
        <v>3</v>
      </c>
      <c r="M30" s="81"/>
      <c r="N30" s="81"/>
      <c r="O30" s="81"/>
      <c r="P30" s="91">
        <v>34</v>
      </c>
      <c r="Q30" s="80">
        <f t="shared" si="0"/>
        <v>4</v>
      </c>
      <c r="R30" s="80"/>
      <c r="S30" s="82"/>
      <c r="T30" s="83"/>
    </row>
    <row r="31" spans="1:20" s="3" customFormat="1" ht="17.25" customHeight="1" x14ac:dyDescent="0.2">
      <c r="A31" s="90">
        <v>9</v>
      </c>
      <c r="B31" s="91">
        <v>47</v>
      </c>
      <c r="C31" s="81">
        <v>10077687179</v>
      </c>
      <c r="D31" s="92" t="s">
        <v>161</v>
      </c>
      <c r="E31" s="81" t="s">
        <v>79</v>
      </c>
      <c r="F31" s="81" t="s">
        <v>38</v>
      </c>
      <c r="G31" s="98" t="s">
        <v>242</v>
      </c>
      <c r="H31" s="91"/>
      <c r="I31" s="81"/>
      <c r="J31" s="81"/>
      <c r="K31" s="81">
        <v>2</v>
      </c>
      <c r="L31" s="81"/>
      <c r="M31" s="81"/>
      <c r="N31" s="81">
        <v>1</v>
      </c>
      <c r="O31" s="81"/>
      <c r="P31" s="91">
        <v>7</v>
      </c>
      <c r="Q31" s="80">
        <f t="shared" si="0"/>
        <v>3</v>
      </c>
      <c r="R31" s="80"/>
      <c r="S31" s="82"/>
      <c r="T31" s="83"/>
    </row>
    <row r="32" spans="1:20" s="3" customFormat="1" ht="17.25" customHeight="1" x14ac:dyDescent="0.2">
      <c r="A32" s="90">
        <v>10</v>
      </c>
      <c r="B32" s="91">
        <v>27</v>
      </c>
      <c r="C32" s="81">
        <v>10105987638</v>
      </c>
      <c r="D32" s="92" t="s">
        <v>162</v>
      </c>
      <c r="E32" s="81" t="s">
        <v>80</v>
      </c>
      <c r="F32" s="81" t="s">
        <v>38</v>
      </c>
      <c r="G32" s="98" t="s">
        <v>244</v>
      </c>
      <c r="H32" s="81"/>
      <c r="I32" s="91"/>
      <c r="J32" s="81">
        <v>3</v>
      </c>
      <c r="K32" s="81"/>
      <c r="L32" s="81"/>
      <c r="M32" s="81"/>
      <c r="N32" s="81"/>
      <c r="O32" s="81"/>
      <c r="P32" s="91">
        <v>15</v>
      </c>
      <c r="Q32" s="80">
        <f t="shared" si="0"/>
        <v>3</v>
      </c>
      <c r="R32" s="80"/>
      <c r="S32" s="82"/>
      <c r="T32" s="83"/>
    </row>
    <row r="33" spans="1:20" s="3" customFormat="1" ht="17.25" customHeight="1" x14ac:dyDescent="0.2">
      <c r="A33" s="93">
        <v>11</v>
      </c>
      <c r="B33" s="91">
        <v>34</v>
      </c>
      <c r="C33" s="81">
        <v>10092779066</v>
      </c>
      <c r="D33" s="92" t="s">
        <v>163</v>
      </c>
      <c r="E33" s="81" t="s">
        <v>81</v>
      </c>
      <c r="F33" s="81" t="s">
        <v>43</v>
      </c>
      <c r="G33" s="98" t="s">
        <v>242</v>
      </c>
      <c r="H33" s="81"/>
      <c r="I33" s="81"/>
      <c r="J33" s="81"/>
      <c r="K33" s="81"/>
      <c r="L33" s="81"/>
      <c r="M33" s="81"/>
      <c r="N33" s="81">
        <v>3</v>
      </c>
      <c r="O33" s="81"/>
      <c r="P33" s="80">
        <v>37</v>
      </c>
      <c r="Q33" s="80">
        <f t="shared" si="0"/>
        <v>3</v>
      </c>
      <c r="R33" s="80"/>
      <c r="S33" s="82"/>
      <c r="T33" s="83"/>
    </row>
    <row r="34" spans="1:20" s="3" customFormat="1" ht="17.25" customHeight="1" x14ac:dyDescent="0.2">
      <c r="A34" s="93">
        <v>12</v>
      </c>
      <c r="B34" s="91">
        <v>21</v>
      </c>
      <c r="C34" s="81">
        <v>10108865205</v>
      </c>
      <c r="D34" s="92" t="s">
        <v>164</v>
      </c>
      <c r="E34" s="81" t="s">
        <v>82</v>
      </c>
      <c r="F34" s="81" t="s">
        <v>33</v>
      </c>
      <c r="G34" s="98" t="s">
        <v>51</v>
      </c>
      <c r="H34" s="81"/>
      <c r="I34" s="81"/>
      <c r="J34" s="81"/>
      <c r="K34" s="81"/>
      <c r="L34" s="81"/>
      <c r="M34" s="81"/>
      <c r="N34" s="81"/>
      <c r="O34" s="81"/>
      <c r="P34" s="80">
        <v>10</v>
      </c>
      <c r="Q34" s="80"/>
      <c r="R34" s="80"/>
      <c r="S34" s="82"/>
      <c r="T34" s="83"/>
    </row>
    <row r="35" spans="1:20" s="3" customFormat="1" ht="17.25" customHeight="1" x14ac:dyDescent="0.2">
      <c r="A35" s="93">
        <v>13</v>
      </c>
      <c r="B35" s="91">
        <v>14</v>
      </c>
      <c r="C35" s="81">
        <v>10083057141</v>
      </c>
      <c r="D35" s="92" t="s">
        <v>165</v>
      </c>
      <c r="E35" s="81" t="s">
        <v>83</v>
      </c>
      <c r="F35" s="81" t="s">
        <v>43</v>
      </c>
      <c r="G35" s="98" t="s">
        <v>245</v>
      </c>
      <c r="H35" s="81"/>
      <c r="I35" s="81"/>
      <c r="J35" s="81"/>
      <c r="K35" s="81"/>
      <c r="L35" s="81"/>
      <c r="M35" s="81"/>
      <c r="N35" s="81"/>
      <c r="O35" s="81"/>
      <c r="P35" s="80">
        <v>11</v>
      </c>
      <c r="Q35" s="80"/>
      <c r="R35" s="80"/>
      <c r="S35" s="82"/>
      <c r="T35" s="83"/>
    </row>
    <row r="36" spans="1:20" s="3" customFormat="1" ht="17.25" customHeight="1" x14ac:dyDescent="0.2">
      <c r="A36" s="93">
        <v>14</v>
      </c>
      <c r="B36" s="91">
        <v>40</v>
      </c>
      <c r="C36" s="81">
        <v>10094392906</v>
      </c>
      <c r="D36" s="92" t="s">
        <v>166</v>
      </c>
      <c r="E36" s="81" t="s">
        <v>84</v>
      </c>
      <c r="F36" s="81" t="s">
        <v>43</v>
      </c>
      <c r="G36" s="98" t="s">
        <v>242</v>
      </c>
      <c r="H36" s="81"/>
      <c r="I36" s="81"/>
      <c r="J36" s="81"/>
      <c r="K36" s="81"/>
      <c r="L36" s="81"/>
      <c r="M36" s="81"/>
      <c r="N36" s="81"/>
      <c r="O36" s="81"/>
      <c r="P36" s="80">
        <v>12</v>
      </c>
      <c r="Q36" s="80"/>
      <c r="R36" s="80"/>
      <c r="S36" s="82"/>
      <c r="T36" s="83"/>
    </row>
    <row r="37" spans="1:20" s="3" customFormat="1" ht="17.25" customHeight="1" x14ac:dyDescent="0.2">
      <c r="A37" s="93">
        <v>15</v>
      </c>
      <c r="B37" s="91">
        <v>85</v>
      </c>
      <c r="C37" s="81">
        <v>10089792577</v>
      </c>
      <c r="D37" s="92" t="s">
        <v>167</v>
      </c>
      <c r="E37" s="81" t="s">
        <v>85</v>
      </c>
      <c r="F37" s="81" t="s">
        <v>43</v>
      </c>
      <c r="G37" s="98" t="s">
        <v>41</v>
      </c>
      <c r="H37" s="80"/>
      <c r="I37" s="80"/>
      <c r="J37" s="80"/>
      <c r="K37" s="80"/>
      <c r="L37" s="80"/>
      <c r="M37" s="80"/>
      <c r="N37" s="80"/>
      <c r="O37" s="80"/>
      <c r="P37" s="80">
        <v>6</v>
      </c>
      <c r="Q37" s="80"/>
      <c r="R37" s="80"/>
      <c r="S37" s="82"/>
      <c r="T37" s="83"/>
    </row>
    <row r="38" spans="1:20" s="3" customFormat="1" ht="17.25" customHeight="1" x14ac:dyDescent="0.2">
      <c r="A38" s="93">
        <v>16</v>
      </c>
      <c r="B38" s="91">
        <v>90</v>
      </c>
      <c r="C38" s="81">
        <v>10078944745</v>
      </c>
      <c r="D38" s="92" t="s">
        <v>168</v>
      </c>
      <c r="E38" s="81" t="s">
        <v>86</v>
      </c>
      <c r="F38" s="91" t="s">
        <v>33</v>
      </c>
      <c r="G38" s="98" t="s">
        <v>243</v>
      </c>
      <c r="H38" s="80"/>
      <c r="I38" s="80"/>
      <c r="J38" s="80"/>
      <c r="K38" s="80"/>
      <c r="L38" s="80"/>
      <c r="M38" s="80"/>
      <c r="N38" s="80"/>
      <c r="O38" s="80"/>
      <c r="P38" s="80">
        <v>9</v>
      </c>
      <c r="Q38" s="80"/>
      <c r="R38" s="80"/>
      <c r="S38" s="82"/>
      <c r="T38" s="83"/>
    </row>
    <row r="39" spans="1:20" s="3" customFormat="1" ht="17.25" customHeight="1" x14ac:dyDescent="0.2">
      <c r="A39" s="93">
        <v>17</v>
      </c>
      <c r="B39" s="91">
        <v>33</v>
      </c>
      <c r="C39" s="81">
        <v>10082472717</v>
      </c>
      <c r="D39" s="92" t="s">
        <v>169</v>
      </c>
      <c r="E39" s="81" t="s">
        <v>87</v>
      </c>
      <c r="F39" s="91" t="s">
        <v>38</v>
      </c>
      <c r="G39" s="98" t="s">
        <v>242</v>
      </c>
      <c r="H39" s="80"/>
      <c r="I39" s="80"/>
      <c r="J39" s="80"/>
      <c r="K39" s="80"/>
      <c r="L39" s="80"/>
      <c r="M39" s="80"/>
      <c r="N39" s="80"/>
      <c r="O39" s="80"/>
      <c r="P39" s="80">
        <v>13</v>
      </c>
      <c r="Q39" s="80"/>
      <c r="R39" s="80"/>
      <c r="S39" s="82"/>
      <c r="T39" s="83"/>
    </row>
    <row r="40" spans="1:20" s="3" customFormat="1" ht="17.25" customHeight="1" x14ac:dyDescent="0.2">
      <c r="A40" s="93">
        <v>18</v>
      </c>
      <c r="B40" s="91">
        <v>59</v>
      </c>
      <c r="C40" s="81">
        <v>10083179100</v>
      </c>
      <c r="D40" s="92" t="s">
        <v>170</v>
      </c>
      <c r="E40" s="81" t="s">
        <v>83</v>
      </c>
      <c r="F40" s="81" t="s">
        <v>33</v>
      </c>
      <c r="G40" s="98" t="s">
        <v>246</v>
      </c>
      <c r="H40" s="80"/>
      <c r="I40" s="80"/>
      <c r="J40" s="80"/>
      <c r="K40" s="80"/>
      <c r="L40" s="80"/>
      <c r="M40" s="80"/>
      <c r="N40" s="80"/>
      <c r="O40" s="80"/>
      <c r="P40" s="80">
        <v>14</v>
      </c>
      <c r="Q40" s="80"/>
      <c r="R40" s="80"/>
      <c r="S40" s="82"/>
      <c r="T40" s="83"/>
    </row>
    <row r="41" spans="1:20" s="3" customFormat="1" ht="17.25" customHeight="1" x14ac:dyDescent="0.2">
      <c r="A41" s="93">
        <v>19</v>
      </c>
      <c r="B41" s="91">
        <v>155</v>
      </c>
      <c r="C41" s="81">
        <v>10101780565</v>
      </c>
      <c r="D41" s="92" t="s">
        <v>171</v>
      </c>
      <c r="E41" s="81" t="s">
        <v>88</v>
      </c>
      <c r="F41" s="81" t="s">
        <v>43</v>
      </c>
      <c r="G41" s="98" t="s">
        <v>54</v>
      </c>
      <c r="H41" s="80"/>
      <c r="I41" s="80"/>
      <c r="J41" s="80"/>
      <c r="K41" s="80"/>
      <c r="L41" s="80"/>
      <c r="M41" s="80"/>
      <c r="N41" s="80"/>
      <c r="O41" s="80"/>
      <c r="P41" s="80">
        <v>16</v>
      </c>
      <c r="Q41" s="80"/>
      <c r="R41" s="80"/>
      <c r="S41" s="82"/>
      <c r="T41" s="83"/>
    </row>
    <row r="42" spans="1:20" s="3" customFormat="1" ht="17.25" customHeight="1" x14ac:dyDescent="0.2">
      <c r="A42" s="93">
        <v>20</v>
      </c>
      <c r="B42" s="91">
        <v>12</v>
      </c>
      <c r="C42" s="81">
        <v>10119333626</v>
      </c>
      <c r="D42" s="92" t="s">
        <v>172</v>
      </c>
      <c r="E42" s="81" t="s">
        <v>89</v>
      </c>
      <c r="F42" s="81" t="s">
        <v>33</v>
      </c>
      <c r="G42" s="98" t="s">
        <v>240</v>
      </c>
      <c r="H42" s="80"/>
      <c r="I42" s="80"/>
      <c r="J42" s="80"/>
      <c r="K42" s="80"/>
      <c r="L42" s="80"/>
      <c r="M42" s="80"/>
      <c r="N42" s="80"/>
      <c r="O42" s="80"/>
      <c r="P42" s="80">
        <v>17</v>
      </c>
      <c r="Q42" s="80"/>
      <c r="R42" s="80"/>
      <c r="S42" s="82"/>
      <c r="T42" s="83"/>
    </row>
    <row r="43" spans="1:20" s="3" customFormat="1" ht="17.25" customHeight="1" x14ac:dyDescent="0.2">
      <c r="A43" s="93">
        <v>21</v>
      </c>
      <c r="B43" s="91">
        <v>61</v>
      </c>
      <c r="C43" s="81">
        <v>10083179096</v>
      </c>
      <c r="D43" s="92" t="s">
        <v>173</v>
      </c>
      <c r="E43" s="81" t="s">
        <v>90</v>
      </c>
      <c r="F43" s="81" t="s">
        <v>33</v>
      </c>
      <c r="G43" s="98" t="s">
        <v>246</v>
      </c>
      <c r="H43" s="80"/>
      <c r="I43" s="80"/>
      <c r="J43" s="80"/>
      <c r="K43" s="80"/>
      <c r="L43" s="80"/>
      <c r="M43" s="80"/>
      <c r="N43" s="80"/>
      <c r="O43" s="80"/>
      <c r="P43" s="80">
        <v>18</v>
      </c>
      <c r="Q43" s="80"/>
      <c r="R43" s="80"/>
      <c r="S43" s="82"/>
      <c r="T43" s="83"/>
    </row>
    <row r="44" spans="1:20" s="3" customFormat="1" ht="17.25" customHeight="1" x14ac:dyDescent="0.2">
      <c r="A44" s="93">
        <v>22</v>
      </c>
      <c r="B44" s="91">
        <v>92</v>
      </c>
      <c r="C44" s="81">
        <v>10091161388</v>
      </c>
      <c r="D44" s="92" t="s">
        <v>174</v>
      </c>
      <c r="E44" s="81" t="s">
        <v>91</v>
      </c>
      <c r="F44" s="81" t="s">
        <v>33</v>
      </c>
      <c r="G44" s="98" t="s">
        <v>243</v>
      </c>
      <c r="H44" s="80"/>
      <c r="I44" s="80"/>
      <c r="J44" s="80"/>
      <c r="K44" s="80"/>
      <c r="L44" s="80"/>
      <c r="M44" s="80"/>
      <c r="N44" s="80"/>
      <c r="O44" s="80"/>
      <c r="P44" s="80">
        <v>19</v>
      </c>
      <c r="Q44" s="80"/>
      <c r="R44" s="80"/>
      <c r="S44" s="82"/>
      <c r="T44" s="83"/>
    </row>
    <row r="45" spans="1:20" s="3" customFormat="1" ht="17.25" customHeight="1" x14ac:dyDescent="0.2">
      <c r="A45" s="93">
        <v>23</v>
      </c>
      <c r="B45" s="91">
        <v>78</v>
      </c>
      <c r="C45" s="81">
        <v>10104991972</v>
      </c>
      <c r="D45" s="92" t="s">
        <v>175</v>
      </c>
      <c r="E45" s="81" t="s">
        <v>92</v>
      </c>
      <c r="F45" s="81" t="s">
        <v>33</v>
      </c>
      <c r="G45" s="98" t="s">
        <v>247</v>
      </c>
      <c r="H45" s="80"/>
      <c r="I45" s="80"/>
      <c r="J45" s="80"/>
      <c r="K45" s="80"/>
      <c r="L45" s="80"/>
      <c r="M45" s="80"/>
      <c r="N45" s="80"/>
      <c r="O45" s="80"/>
      <c r="P45" s="80">
        <v>20</v>
      </c>
      <c r="Q45" s="80"/>
      <c r="R45" s="80"/>
      <c r="S45" s="82"/>
      <c r="T45" s="83"/>
    </row>
    <row r="46" spans="1:20" s="3" customFormat="1" ht="17.25" customHeight="1" x14ac:dyDescent="0.2">
      <c r="A46" s="93">
        <v>24</v>
      </c>
      <c r="B46" s="91">
        <v>46</v>
      </c>
      <c r="C46" s="81">
        <v>10090041141</v>
      </c>
      <c r="D46" s="92" t="s">
        <v>176</v>
      </c>
      <c r="E46" s="81" t="s">
        <v>93</v>
      </c>
      <c r="F46" s="81" t="s">
        <v>43</v>
      </c>
      <c r="G46" s="98" t="s">
        <v>242</v>
      </c>
      <c r="H46" s="80"/>
      <c r="I46" s="80"/>
      <c r="J46" s="80"/>
      <c r="K46" s="80"/>
      <c r="L46" s="80"/>
      <c r="M46" s="80"/>
      <c r="N46" s="80"/>
      <c r="O46" s="80"/>
      <c r="P46" s="80">
        <v>21</v>
      </c>
      <c r="Q46" s="80"/>
      <c r="R46" s="80"/>
      <c r="S46" s="82"/>
      <c r="T46" s="83"/>
    </row>
    <row r="47" spans="1:20" s="3" customFormat="1" ht="17.25" customHeight="1" x14ac:dyDescent="0.2">
      <c r="A47" s="93">
        <v>25</v>
      </c>
      <c r="B47" s="91">
        <v>8</v>
      </c>
      <c r="C47" s="81">
        <v>10095663278</v>
      </c>
      <c r="D47" s="92" t="s">
        <v>177</v>
      </c>
      <c r="E47" s="81" t="s">
        <v>94</v>
      </c>
      <c r="F47" s="81" t="s">
        <v>38</v>
      </c>
      <c r="G47" s="98" t="s">
        <v>241</v>
      </c>
      <c r="H47" s="80"/>
      <c r="I47" s="80"/>
      <c r="J47" s="80"/>
      <c r="K47" s="80"/>
      <c r="L47" s="80"/>
      <c r="M47" s="80"/>
      <c r="N47" s="80"/>
      <c r="O47" s="80"/>
      <c r="P47" s="80">
        <v>22</v>
      </c>
      <c r="Q47" s="80"/>
      <c r="R47" s="80"/>
      <c r="S47" s="82"/>
      <c r="T47" s="83"/>
    </row>
    <row r="48" spans="1:20" s="3" customFormat="1" ht="17.25" customHeight="1" x14ac:dyDescent="0.2">
      <c r="A48" s="93">
        <v>26</v>
      </c>
      <c r="B48" s="91">
        <v>55</v>
      </c>
      <c r="C48" s="81">
        <v>10108127496</v>
      </c>
      <c r="D48" s="92" t="s">
        <v>178</v>
      </c>
      <c r="E48" s="81" t="s">
        <v>95</v>
      </c>
      <c r="F48" s="81" t="s">
        <v>43</v>
      </c>
      <c r="G48" s="98" t="s">
        <v>248</v>
      </c>
      <c r="H48" s="80"/>
      <c r="I48" s="80"/>
      <c r="J48" s="80"/>
      <c r="K48" s="80"/>
      <c r="L48" s="80"/>
      <c r="M48" s="80"/>
      <c r="N48" s="80"/>
      <c r="O48" s="80"/>
      <c r="P48" s="80">
        <v>23</v>
      </c>
      <c r="Q48" s="80"/>
      <c r="R48" s="80"/>
      <c r="S48" s="82"/>
      <c r="T48" s="83"/>
    </row>
    <row r="49" spans="1:20" s="3" customFormat="1" ht="17.25" customHeight="1" x14ac:dyDescent="0.2">
      <c r="A49" s="93">
        <v>27</v>
      </c>
      <c r="B49" s="91">
        <v>82</v>
      </c>
      <c r="C49" s="81">
        <v>10104925587</v>
      </c>
      <c r="D49" s="92" t="s">
        <v>179</v>
      </c>
      <c r="E49" s="81" t="s">
        <v>96</v>
      </c>
      <c r="F49" s="81" t="s">
        <v>33</v>
      </c>
      <c r="G49" s="98" t="s">
        <v>247</v>
      </c>
      <c r="H49" s="80"/>
      <c r="I49" s="80"/>
      <c r="J49" s="80"/>
      <c r="K49" s="80"/>
      <c r="L49" s="80"/>
      <c r="M49" s="80"/>
      <c r="N49" s="80"/>
      <c r="O49" s="80"/>
      <c r="P49" s="80">
        <v>25</v>
      </c>
      <c r="Q49" s="80"/>
      <c r="R49" s="80"/>
      <c r="S49" s="82"/>
      <c r="T49" s="83"/>
    </row>
    <row r="50" spans="1:20" s="3" customFormat="1" ht="17.25" customHeight="1" x14ac:dyDescent="0.2">
      <c r="A50" s="93">
        <v>28</v>
      </c>
      <c r="B50" s="91">
        <v>156</v>
      </c>
      <c r="C50" s="81">
        <v>10112339623</v>
      </c>
      <c r="D50" s="92" t="s">
        <v>180</v>
      </c>
      <c r="E50" s="81" t="s">
        <v>97</v>
      </c>
      <c r="F50" s="81" t="s">
        <v>43</v>
      </c>
      <c r="G50" s="98" t="s">
        <v>54</v>
      </c>
      <c r="H50" s="80"/>
      <c r="I50" s="80"/>
      <c r="J50" s="80"/>
      <c r="K50" s="80"/>
      <c r="L50" s="80"/>
      <c r="M50" s="80"/>
      <c r="N50" s="80"/>
      <c r="O50" s="80"/>
      <c r="P50" s="80">
        <v>26</v>
      </c>
      <c r="Q50" s="80"/>
      <c r="R50" s="80"/>
      <c r="S50" s="82"/>
      <c r="T50" s="83"/>
    </row>
    <row r="51" spans="1:20" s="3" customFormat="1" ht="17.25" customHeight="1" x14ac:dyDescent="0.2">
      <c r="A51" s="93">
        <v>29</v>
      </c>
      <c r="B51" s="91">
        <v>53</v>
      </c>
      <c r="C51" s="81">
        <v>10092736933</v>
      </c>
      <c r="D51" s="92" t="s">
        <v>181</v>
      </c>
      <c r="E51" s="81" t="s">
        <v>98</v>
      </c>
      <c r="F51" s="81" t="s">
        <v>38</v>
      </c>
      <c r="G51" s="98" t="s">
        <v>242</v>
      </c>
      <c r="H51" s="80"/>
      <c r="I51" s="80"/>
      <c r="J51" s="80"/>
      <c r="K51" s="80"/>
      <c r="L51" s="80"/>
      <c r="M51" s="80"/>
      <c r="N51" s="80"/>
      <c r="O51" s="80"/>
      <c r="P51" s="80">
        <v>27</v>
      </c>
      <c r="Q51" s="80"/>
      <c r="R51" s="80"/>
      <c r="S51" s="82"/>
      <c r="T51" s="83"/>
    </row>
    <row r="52" spans="1:20" s="3" customFormat="1" ht="17.25" customHeight="1" x14ac:dyDescent="0.2">
      <c r="A52" s="93">
        <v>30</v>
      </c>
      <c r="B52" s="91">
        <v>3</v>
      </c>
      <c r="C52" s="81">
        <v>10090436720</v>
      </c>
      <c r="D52" s="92" t="s">
        <v>182</v>
      </c>
      <c r="E52" s="81" t="s">
        <v>99</v>
      </c>
      <c r="F52" s="81" t="s">
        <v>33</v>
      </c>
      <c r="G52" s="98" t="s">
        <v>249</v>
      </c>
      <c r="H52" s="80"/>
      <c r="I52" s="80"/>
      <c r="J52" s="80"/>
      <c r="K52" s="80"/>
      <c r="L52" s="80"/>
      <c r="M52" s="80"/>
      <c r="N52" s="80"/>
      <c r="O52" s="80"/>
      <c r="P52" s="80">
        <v>28</v>
      </c>
      <c r="Q52" s="80"/>
      <c r="R52" s="80"/>
      <c r="S52" s="82"/>
      <c r="T52" s="83"/>
    </row>
    <row r="53" spans="1:20" s="3" customFormat="1" ht="17.25" customHeight="1" x14ac:dyDescent="0.2">
      <c r="A53" s="93">
        <v>31</v>
      </c>
      <c r="B53" s="91">
        <v>93</v>
      </c>
      <c r="C53" s="81">
        <v>10096458194</v>
      </c>
      <c r="D53" s="92" t="s">
        <v>183</v>
      </c>
      <c r="E53" s="81" t="s">
        <v>100</v>
      </c>
      <c r="F53" s="81" t="s">
        <v>38</v>
      </c>
      <c r="G53" s="98" t="s">
        <v>243</v>
      </c>
      <c r="H53" s="80"/>
      <c r="I53" s="80"/>
      <c r="J53" s="80"/>
      <c r="K53" s="80"/>
      <c r="L53" s="80"/>
      <c r="M53" s="80"/>
      <c r="N53" s="80"/>
      <c r="O53" s="80"/>
      <c r="P53" s="80">
        <v>29</v>
      </c>
      <c r="Q53" s="80"/>
      <c r="R53" s="80"/>
      <c r="S53" s="82"/>
      <c r="T53" s="83"/>
    </row>
    <row r="54" spans="1:20" s="3" customFormat="1" ht="17.25" customHeight="1" x14ac:dyDescent="0.2">
      <c r="A54" s="93">
        <v>32</v>
      </c>
      <c r="B54" s="91">
        <v>84</v>
      </c>
      <c r="C54" s="81">
        <v>10117846492</v>
      </c>
      <c r="D54" s="92" t="s">
        <v>184</v>
      </c>
      <c r="E54" s="81" t="s">
        <v>101</v>
      </c>
      <c r="F54" s="81" t="s">
        <v>43</v>
      </c>
      <c r="G54" s="98" t="s">
        <v>250</v>
      </c>
      <c r="H54" s="80"/>
      <c r="I54" s="80"/>
      <c r="J54" s="80"/>
      <c r="K54" s="80"/>
      <c r="L54" s="80"/>
      <c r="M54" s="80"/>
      <c r="N54" s="80"/>
      <c r="O54" s="80"/>
      <c r="P54" s="80">
        <v>30</v>
      </c>
      <c r="Q54" s="80"/>
      <c r="R54" s="80"/>
      <c r="S54" s="82"/>
      <c r="T54" s="83"/>
    </row>
    <row r="55" spans="1:20" s="3" customFormat="1" ht="17.25" customHeight="1" x14ac:dyDescent="0.2">
      <c r="A55" s="93">
        <v>33</v>
      </c>
      <c r="B55" s="91">
        <v>38</v>
      </c>
      <c r="C55" s="81">
        <v>10095640465</v>
      </c>
      <c r="D55" s="92" t="s">
        <v>185</v>
      </c>
      <c r="E55" s="81" t="s">
        <v>102</v>
      </c>
      <c r="F55" s="81" t="s">
        <v>44</v>
      </c>
      <c r="G55" s="98" t="s">
        <v>242</v>
      </c>
      <c r="H55" s="80"/>
      <c r="I55" s="80"/>
      <c r="J55" s="80"/>
      <c r="K55" s="80"/>
      <c r="L55" s="80"/>
      <c r="M55" s="80"/>
      <c r="N55" s="80"/>
      <c r="O55" s="80"/>
      <c r="P55" s="80">
        <v>31</v>
      </c>
      <c r="Q55" s="80"/>
      <c r="R55" s="80"/>
      <c r="S55" s="82"/>
      <c r="T55" s="83"/>
    </row>
    <row r="56" spans="1:20" s="3" customFormat="1" ht="17.25" customHeight="1" x14ac:dyDescent="0.2">
      <c r="A56" s="93">
        <v>34</v>
      </c>
      <c r="B56" s="91">
        <v>4</v>
      </c>
      <c r="C56" s="81">
        <v>10089250791</v>
      </c>
      <c r="D56" s="92" t="s">
        <v>186</v>
      </c>
      <c r="E56" s="81" t="s">
        <v>72</v>
      </c>
      <c r="F56" s="81" t="s">
        <v>38</v>
      </c>
      <c r="G56" s="98" t="s">
        <v>241</v>
      </c>
      <c r="H56" s="80"/>
      <c r="I56" s="80"/>
      <c r="J56" s="80"/>
      <c r="K56" s="80"/>
      <c r="L56" s="80"/>
      <c r="M56" s="80"/>
      <c r="N56" s="80"/>
      <c r="O56" s="80"/>
      <c r="P56" s="80">
        <v>32</v>
      </c>
      <c r="Q56" s="80"/>
      <c r="R56" s="80"/>
      <c r="S56" s="82"/>
      <c r="T56" s="83"/>
    </row>
    <row r="57" spans="1:20" s="3" customFormat="1" ht="17.25" customHeight="1" x14ac:dyDescent="0.2">
      <c r="A57" s="93">
        <v>35</v>
      </c>
      <c r="B57" s="91">
        <v>22</v>
      </c>
      <c r="C57" s="81">
        <v>10081412080</v>
      </c>
      <c r="D57" s="92" t="s">
        <v>187</v>
      </c>
      <c r="E57" s="81" t="s">
        <v>103</v>
      </c>
      <c r="F57" s="81" t="s">
        <v>33</v>
      </c>
      <c r="G57" s="98" t="s">
        <v>51</v>
      </c>
      <c r="H57" s="80"/>
      <c r="I57" s="80"/>
      <c r="J57" s="80"/>
      <c r="K57" s="80"/>
      <c r="L57" s="80"/>
      <c r="M57" s="80"/>
      <c r="N57" s="80"/>
      <c r="O57" s="80"/>
      <c r="P57" s="80">
        <v>33</v>
      </c>
      <c r="Q57" s="80"/>
      <c r="R57" s="80"/>
      <c r="S57" s="82"/>
      <c r="T57" s="83"/>
    </row>
    <row r="58" spans="1:20" s="3" customFormat="1" ht="17.25" customHeight="1" x14ac:dyDescent="0.2">
      <c r="A58" s="93">
        <v>36</v>
      </c>
      <c r="B58" s="91">
        <v>28</v>
      </c>
      <c r="C58" s="81">
        <v>10113498771</v>
      </c>
      <c r="D58" s="92" t="s">
        <v>188</v>
      </c>
      <c r="E58" s="81" t="s">
        <v>104</v>
      </c>
      <c r="F58" s="81" t="s">
        <v>38</v>
      </c>
      <c r="G58" s="98" t="s">
        <v>54</v>
      </c>
      <c r="H58" s="80"/>
      <c r="I58" s="80"/>
      <c r="J58" s="80"/>
      <c r="K58" s="80"/>
      <c r="L58" s="80"/>
      <c r="M58" s="80"/>
      <c r="N58" s="80"/>
      <c r="O58" s="80"/>
      <c r="P58" s="80">
        <v>36</v>
      </c>
      <c r="Q58" s="80"/>
      <c r="R58" s="80"/>
      <c r="S58" s="82"/>
      <c r="T58" s="83"/>
    </row>
    <row r="59" spans="1:20" s="3" customFormat="1" ht="17.25" customHeight="1" x14ac:dyDescent="0.2">
      <c r="A59" s="93" t="s">
        <v>48</v>
      </c>
      <c r="B59" s="91">
        <v>36</v>
      </c>
      <c r="C59" s="81">
        <v>10083942871</v>
      </c>
      <c r="D59" s="92" t="s">
        <v>189</v>
      </c>
      <c r="E59" s="81" t="s">
        <v>105</v>
      </c>
      <c r="F59" s="81" t="s">
        <v>38</v>
      </c>
      <c r="G59" s="98" t="s">
        <v>242</v>
      </c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2"/>
      <c r="T59" s="83"/>
    </row>
    <row r="60" spans="1:20" s="3" customFormat="1" ht="17.25" customHeight="1" x14ac:dyDescent="0.2">
      <c r="A60" s="93" t="s">
        <v>48</v>
      </c>
      <c r="B60" s="91">
        <v>37</v>
      </c>
      <c r="C60" s="81">
        <v>10092389248</v>
      </c>
      <c r="D60" s="92" t="s">
        <v>190</v>
      </c>
      <c r="E60" s="81" t="s">
        <v>106</v>
      </c>
      <c r="F60" s="81" t="s">
        <v>44</v>
      </c>
      <c r="G60" s="98" t="s">
        <v>242</v>
      </c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2"/>
      <c r="T60" s="83"/>
    </row>
    <row r="61" spans="1:20" s="3" customFormat="1" ht="17.25" customHeight="1" x14ac:dyDescent="0.2">
      <c r="A61" s="93" t="s">
        <v>48</v>
      </c>
      <c r="B61" s="91">
        <v>26</v>
      </c>
      <c r="C61" s="81">
        <v>10119582691</v>
      </c>
      <c r="D61" s="92" t="s">
        <v>191</v>
      </c>
      <c r="E61" s="81" t="s">
        <v>107</v>
      </c>
      <c r="F61" s="81" t="s">
        <v>43</v>
      </c>
      <c r="G61" s="98" t="s">
        <v>244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2"/>
      <c r="T61" s="83"/>
    </row>
    <row r="62" spans="1:20" s="3" customFormat="1" ht="17.25" customHeight="1" x14ac:dyDescent="0.2">
      <c r="A62" s="93" t="s">
        <v>48</v>
      </c>
      <c r="B62" s="91">
        <v>157</v>
      </c>
      <c r="C62" s="81">
        <v>10103714909</v>
      </c>
      <c r="D62" s="92" t="s">
        <v>192</v>
      </c>
      <c r="E62" s="81" t="s">
        <v>108</v>
      </c>
      <c r="F62" s="81" t="s">
        <v>43</v>
      </c>
      <c r="G62" s="98" t="s">
        <v>54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2"/>
      <c r="T62" s="83"/>
    </row>
    <row r="63" spans="1:20" s="3" customFormat="1" ht="17.25" customHeight="1" x14ac:dyDescent="0.2">
      <c r="A63" s="93" t="s">
        <v>48</v>
      </c>
      <c r="B63" s="91">
        <v>50</v>
      </c>
      <c r="C63" s="81">
        <v>10077480550</v>
      </c>
      <c r="D63" s="92" t="s">
        <v>193</v>
      </c>
      <c r="E63" s="81" t="s">
        <v>109</v>
      </c>
      <c r="F63" s="81" t="s">
        <v>33</v>
      </c>
      <c r="G63" s="98" t="s">
        <v>242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2"/>
      <c r="T63" s="83"/>
    </row>
    <row r="64" spans="1:20" s="3" customFormat="1" ht="17.25" customHeight="1" x14ac:dyDescent="0.2">
      <c r="A64" s="93" t="s">
        <v>48</v>
      </c>
      <c r="B64" s="91">
        <v>63</v>
      </c>
      <c r="C64" s="81">
        <v>10105091501</v>
      </c>
      <c r="D64" s="92" t="s">
        <v>194</v>
      </c>
      <c r="E64" s="81" t="s">
        <v>110</v>
      </c>
      <c r="F64" s="81" t="s">
        <v>38</v>
      </c>
      <c r="G64" s="98" t="s">
        <v>247</v>
      </c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2"/>
      <c r="T64" s="83"/>
    </row>
    <row r="65" spans="1:20" s="3" customFormat="1" ht="17.25" customHeight="1" x14ac:dyDescent="0.2">
      <c r="A65" s="93" t="s">
        <v>48</v>
      </c>
      <c r="B65" s="91">
        <v>64</v>
      </c>
      <c r="C65" s="81">
        <v>10105977534</v>
      </c>
      <c r="D65" s="92" t="s">
        <v>195</v>
      </c>
      <c r="E65" s="81" t="s">
        <v>111</v>
      </c>
      <c r="F65" s="81" t="s">
        <v>43</v>
      </c>
      <c r="G65" s="98" t="s">
        <v>247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2"/>
      <c r="T65" s="83"/>
    </row>
    <row r="66" spans="1:20" s="3" customFormat="1" ht="17.25" customHeight="1" x14ac:dyDescent="0.2">
      <c r="A66" s="93" t="s">
        <v>48</v>
      </c>
      <c r="B66" s="91">
        <v>65</v>
      </c>
      <c r="C66" s="81">
        <v>10115074316</v>
      </c>
      <c r="D66" s="92" t="s">
        <v>196</v>
      </c>
      <c r="E66" s="81" t="s">
        <v>112</v>
      </c>
      <c r="F66" s="81" t="s">
        <v>43</v>
      </c>
      <c r="G66" s="98" t="s">
        <v>247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2"/>
      <c r="T66" s="83"/>
    </row>
    <row r="67" spans="1:20" s="3" customFormat="1" ht="17.25" customHeight="1" x14ac:dyDescent="0.2">
      <c r="A67" s="93" t="s">
        <v>48</v>
      </c>
      <c r="B67" s="91">
        <v>2</v>
      </c>
      <c r="C67" s="81">
        <v>10116028552</v>
      </c>
      <c r="D67" s="92" t="s">
        <v>197</v>
      </c>
      <c r="E67" s="81" t="s">
        <v>113</v>
      </c>
      <c r="F67" s="81" t="s">
        <v>43</v>
      </c>
      <c r="G67" s="98" t="s">
        <v>249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2"/>
      <c r="T67" s="83"/>
    </row>
    <row r="68" spans="1:20" s="3" customFormat="1" ht="17.25" customHeight="1" x14ac:dyDescent="0.2">
      <c r="A68" s="93" t="s">
        <v>48</v>
      </c>
      <c r="B68" s="91">
        <v>35</v>
      </c>
      <c r="C68" s="81">
        <v>10091971845</v>
      </c>
      <c r="D68" s="92" t="s">
        <v>198</v>
      </c>
      <c r="E68" s="81" t="s">
        <v>114</v>
      </c>
      <c r="F68" s="81" t="s">
        <v>43</v>
      </c>
      <c r="G68" s="98" t="s">
        <v>242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2"/>
      <c r="T68" s="83"/>
    </row>
    <row r="69" spans="1:20" s="3" customFormat="1" ht="17.25" customHeight="1" x14ac:dyDescent="0.2">
      <c r="A69" s="93" t="s">
        <v>48</v>
      </c>
      <c r="B69" s="91">
        <v>73</v>
      </c>
      <c r="C69" s="81">
        <v>10097306138</v>
      </c>
      <c r="D69" s="92" t="s">
        <v>199</v>
      </c>
      <c r="E69" s="81" t="s">
        <v>115</v>
      </c>
      <c r="F69" s="81" t="s">
        <v>33</v>
      </c>
      <c r="G69" s="98" t="s">
        <v>247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2"/>
      <c r="T69" s="83"/>
    </row>
    <row r="70" spans="1:20" s="3" customFormat="1" ht="17.25" customHeight="1" x14ac:dyDescent="0.2">
      <c r="A70" s="93" t="s">
        <v>48</v>
      </c>
      <c r="B70" s="91">
        <v>69</v>
      </c>
      <c r="C70" s="81">
        <v>10113559601</v>
      </c>
      <c r="D70" s="92" t="s">
        <v>200</v>
      </c>
      <c r="E70" s="81" t="s">
        <v>116</v>
      </c>
      <c r="F70" s="81" t="s">
        <v>43</v>
      </c>
      <c r="G70" s="98" t="s">
        <v>247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2"/>
      <c r="T70" s="83"/>
    </row>
    <row r="71" spans="1:20" s="3" customFormat="1" ht="17.25" customHeight="1" x14ac:dyDescent="0.2">
      <c r="A71" s="93" t="s">
        <v>48</v>
      </c>
      <c r="B71" s="91">
        <v>87</v>
      </c>
      <c r="C71" s="81">
        <v>10076946848</v>
      </c>
      <c r="D71" s="92" t="s">
        <v>201</v>
      </c>
      <c r="E71" s="81" t="s">
        <v>117</v>
      </c>
      <c r="F71" s="81" t="s">
        <v>43</v>
      </c>
      <c r="G71" s="98" t="s">
        <v>41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2"/>
      <c r="T71" s="83"/>
    </row>
    <row r="72" spans="1:20" s="3" customFormat="1" ht="17.25" customHeight="1" x14ac:dyDescent="0.2">
      <c r="A72" s="93" t="s">
        <v>48</v>
      </c>
      <c r="B72" s="91">
        <v>72</v>
      </c>
      <c r="C72" s="81">
        <v>10113611030</v>
      </c>
      <c r="D72" s="92" t="s">
        <v>202</v>
      </c>
      <c r="E72" s="81" t="s">
        <v>118</v>
      </c>
      <c r="F72" s="81" t="s">
        <v>43</v>
      </c>
      <c r="G72" s="98" t="s">
        <v>247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2"/>
      <c r="T72" s="83"/>
    </row>
    <row r="73" spans="1:20" s="3" customFormat="1" ht="17.25" customHeight="1" x14ac:dyDescent="0.2">
      <c r="A73" s="93" t="s">
        <v>48</v>
      </c>
      <c r="B73" s="91">
        <v>77</v>
      </c>
      <c r="C73" s="81">
        <v>10097304219</v>
      </c>
      <c r="D73" s="92" t="s">
        <v>203</v>
      </c>
      <c r="E73" s="81" t="s">
        <v>119</v>
      </c>
      <c r="F73" s="81" t="s">
        <v>33</v>
      </c>
      <c r="G73" s="98" t="s">
        <v>247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2"/>
      <c r="T73" s="83"/>
    </row>
    <row r="74" spans="1:20" s="3" customFormat="1" ht="17.25" customHeight="1" x14ac:dyDescent="0.2">
      <c r="A74" s="93" t="s">
        <v>48</v>
      </c>
      <c r="B74" s="91">
        <v>70</v>
      </c>
      <c r="C74" s="81">
        <v>10104990558</v>
      </c>
      <c r="D74" s="92" t="s">
        <v>204</v>
      </c>
      <c r="E74" s="81" t="s">
        <v>120</v>
      </c>
      <c r="F74" s="81" t="s">
        <v>43</v>
      </c>
      <c r="G74" s="98" t="s">
        <v>247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2"/>
      <c r="T74" s="83"/>
    </row>
    <row r="75" spans="1:20" s="3" customFormat="1" ht="17.25" customHeight="1" x14ac:dyDescent="0.2">
      <c r="A75" s="93" t="s">
        <v>48</v>
      </c>
      <c r="B75" s="91">
        <v>6</v>
      </c>
      <c r="C75" s="81">
        <v>10119055457</v>
      </c>
      <c r="D75" s="92" t="s">
        <v>205</v>
      </c>
      <c r="E75" s="81" t="s">
        <v>121</v>
      </c>
      <c r="F75" s="81" t="s">
        <v>43</v>
      </c>
      <c r="G75" s="98" t="s">
        <v>241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2"/>
      <c r="T75" s="83"/>
    </row>
    <row r="76" spans="1:20" s="3" customFormat="1" ht="17.25" customHeight="1" x14ac:dyDescent="0.2">
      <c r="A76" s="93" t="s">
        <v>48</v>
      </c>
      <c r="B76" s="91">
        <v>67</v>
      </c>
      <c r="C76" s="81">
        <v>10083910842</v>
      </c>
      <c r="D76" s="92" t="s">
        <v>206</v>
      </c>
      <c r="E76" s="81" t="s">
        <v>122</v>
      </c>
      <c r="F76" s="81" t="s">
        <v>43</v>
      </c>
      <c r="G76" s="98" t="s">
        <v>247</v>
      </c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2"/>
      <c r="T76" s="83"/>
    </row>
    <row r="77" spans="1:20" s="3" customFormat="1" ht="17.25" customHeight="1" x14ac:dyDescent="0.2">
      <c r="A77" s="93" t="s">
        <v>48</v>
      </c>
      <c r="B77" s="91">
        <v>89</v>
      </c>
      <c r="C77" s="81">
        <v>10096431623</v>
      </c>
      <c r="D77" s="92" t="s">
        <v>207</v>
      </c>
      <c r="E77" s="81" t="s">
        <v>123</v>
      </c>
      <c r="F77" s="81" t="s">
        <v>38</v>
      </c>
      <c r="G77" s="98" t="s">
        <v>243</v>
      </c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2"/>
      <c r="T77" s="83"/>
    </row>
    <row r="78" spans="1:20" s="3" customFormat="1" ht="17.25" customHeight="1" x14ac:dyDescent="0.2">
      <c r="A78" s="93" t="s">
        <v>48</v>
      </c>
      <c r="B78" s="91">
        <v>68</v>
      </c>
      <c r="C78" s="81">
        <v>10110989701</v>
      </c>
      <c r="D78" s="92" t="s">
        <v>208</v>
      </c>
      <c r="E78" s="81" t="s">
        <v>124</v>
      </c>
      <c r="F78" s="81" t="s">
        <v>43</v>
      </c>
      <c r="G78" s="98" t="s">
        <v>247</v>
      </c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2"/>
      <c r="T78" s="83"/>
    </row>
    <row r="79" spans="1:20" s="3" customFormat="1" ht="17.25" customHeight="1" x14ac:dyDescent="0.2">
      <c r="A79" s="93" t="s">
        <v>48</v>
      </c>
      <c r="B79" s="91">
        <v>1</v>
      </c>
      <c r="C79" s="81">
        <v>10119067177</v>
      </c>
      <c r="D79" s="92" t="s">
        <v>209</v>
      </c>
      <c r="E79" s="81" t="s">
        <v>98</v>
      </c>
      <c r="F79" s="81" t="s">
        <v>43</v>
      </c>
      <c r="G79" s="98" t="s">
        <v>249</v>
      </c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2"/>
      <c r="T79" s="83"/>
    </row>
    <row r="80" spans="1:20" s="3" customFormat="1" ht="17.25" customHeight="1" x14ac:dyDescent="0.2">
      <c r="A80" s="93" t="s">
        <v>48</v>
      </c>
      <c r="B80" s="91">
        <v>54</v>
      </c>
      <c r="C80" s="81">
        <v>10093599627</v>
      </c>
      <c r="D80" s="92" t="s">
        <v>210</v>
      </c>
      <c r="E80" s="81" t="s">
        <v>125</v>
      </c>
      <c r="F80" s="81" t="s">
        <v>38</v>
      </c>
      <c r="G80" s="98" t="s">
        <v>242</v>
      </c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2"/>
      <c r="T80" s="83"/>
    </row>
    <row r="81" spans="1:20" s="3" customFormat="1" ht="17.25" customHeight="1" x14ac:dyDescent="0.2">
      <c r="A81" s="93" t="s">
        <v>48</v>
      </c>
      <c r="B81" s="91">
        <v>29</v>
      </c>
      <c r="C81" s="81">
        <v>10095184666</v>
      </c>
      <c r="D81" s="92" t="s">
        <v>211</v>
      </c>
      <c r="E81" s="81" t="s">
        <v>126</v>
      </c>
      <c r="F81" s="81" t="s">
        <v>43</v>
      </c>
      <c r="G81" s="98" t="s">
        <v>54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2"/>
      <c r="T81" s="83"/>
    </row>
    <row r="82" spans="1:20" s="3" customFormat="1" ht="17.25" customHeight="1" x14ac:dyDescent="0.2">
      <c r="A82" s="93" t="s">
        <v>48</v>
      </c>
      <c r="B82" s="91">
        <v>57</v>
      </c>
      <c r="C82" s="81">
        <v>10089768531</v>
      </c>
      <c r="D82" s="92" t="s">
        <v>212</v>
      </c>
      <c r="E82" s="81" t="s">
        <v>127</v>
      </c>
      <c r="F82" s="81" t="s">
        <v>43</v>
      </c>
      <c r="G82" s="98" t="s">
        <v>246</v>
      </c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2"/>
      <c r="T82" s="83"/>
    </row>
    <row r="83" spans="1:20" s="3" customFormat="1" ht="17.25" customHeight="1" x14ac:dyDescent="0.2">
      <c r="A83" s="93" t="s">
        <v>48</v>
      </c>
      <c r="B83" s="91">
        <v>71</v>
      </c>
      <c r="C83" s="81">
        <v>10097304320</v>
      </c>
      <c r="D83" s="92" t="s">
        <v>213</v>
      </c>
      <c r="E83" s="81" t="s">
        <v>104</v>
      </c>
      <c r="F83" s="81" t="s">
        <v>43</v>
      </c>
      <c r="G83" s="98" t="s">
        <v>247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2"/>
      <c r="T83" s="83"/>
    </row>
    <row r="84" spans="1:20" s="3" customFormat="1" ht="17.25" customHeight="1" x14ac:dyDescent="0.2">
      <c r="A84" s="93" t="s">
        <v>48</v>
      </c>
      <c r="B84" s="91">
        <v>41</v>
      </c>
      <c r="C84" s="81">
        <v>10094923675</v>
      </c>
      <c r="D84" s="92" t="s">
        <v>214</v>
      </c>
      <c r="E84" s="81" t="s">
        <v>128</v>
      </c>
      <c r="F84" s="81" t="s">
        <v>43</v>
      </c>
      <c r="G84" s="98" t="s">
        <v>242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2"/>
      <c r="T84" s="83"/>
    </row>
    <row r="85" spans="1:20" s="3" customFormat="1" ht="17.25" customHeight="1" x14ac:dyDescent="0.2">
      <c r="A85" s="93" t="s">
        <v>48</v>
      </c>
      <c r="B85" s="91">
        <v>16</v>
      </c>
      <c r="C85" s="81">
        <v>10098741940</v>
      </c>
      <c r="D85" s="92" t="s">
        <v>215</v>
      </c>
      <c r="E85" s="81" t="s">
        <v>129</v>
      </c>
      <c r="F85" s="81" t="s">
        <v>43</v>
      </c>
      <c r="G85" s="98" t="s">
        <v>245</v>
      </c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2"/>
      <c r="T85" s="83"/>
    </row>
    <row r="86" spans="1:20" s="3" customFormat="1" ht="17.25" customHeight="1" x14ac:dyDescent="0.2">
      <c r="A86" s="93" t="s">
        <v>48</v>
      </c>
      <c r="B86" s="91">
        <v>62</v>
      </c>
      <c r="C86" s="81">
        <v>10083185867</v>
      </c>
      <c r="D86" s="92" t="s">
        <v>216</v>
      </c>
      <c r="E86" s="81" t="s">
        <v>79</v>
      </c>
      <c r="F86" s="81" t="s">
        <v>33</v>
      </c>
      <c r="G86" s="98" t="s">
        <v>246</v>
      </c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2"/>
      <c r="T86" s="83"/>
    </row>
    <row r="87" spans="1:20" s="3" customFormat="1" ht="17.25" customHeight="1" x14ac:dyDescent="0.2">
      <c r="A87" s="93" t="s">
        <v>48</v>
      </c>
      <c r="B87" s="91">
        <v>56</v>
      </c>
      <c r="C87" s="81">
        <v>10105797981</v>
      </c>
      <c r="D87" s="92" t="s">
        <v>217</v>
      </c>
      <c r="E87" s="81" t="s">
        <v>130</v>
      </c>
      <c r="F87" s="81" t="s">
        <v>43</v>
      </c>
      <c r="G87" s="98" t="s">
        <v>246</v>
      </c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2"/>
      <c r="T87" s="83"/>
    </row>
    <row r="88" spans="1:20" s="3" customFormat="1" ht="17.25" customHeight="1" x14ac:dyDescent="0.2">
      <c r="A88" s="93" t="s">
        <v>48</v>
      </c>
      <c r="B88" s="91">
        <v>86</v>
      </c>
      <c r="C88" s="81">
        <v>10097295428</v>
      </c>
      <c r="D88" s="92" t="s">
        <v>218</v>
      </c>
      <c r="E88" s="81" t="s">
        <v>131</v>
      </c>
      <c r="F88" s="81" t="s">
        <v>44</v>
      </c>
      <c r="G88" s="98" t="s">
        <v>41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2"/>
      <c r="T88" s="83"/>
    </row>
    <row r="89" spans="1:20" s="3" customFormat="1" ht="17.25" customHeight="1" x14ac:dyDescent="0.2">
      <c r="A89" s="93" t="s">
        <v>48</v>
      </c>
      <c r="B89" s="91">
        <v>9</v>
      </c>
      <c r="C89" s="81">
        <v>10104284983</v>
      </c>
      <c r="D89" s="92" t="s">
        <v>219</v>
      </c>
      <c r="E89" s="81" t="s">
        <v>132</v>
      </c>
      <c r="F89" s="81" t="s">
        <v>38</v>
      </c>
      <c r="G89" s="98" t="s">
        <v>240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2"/>
      <c r="T89" s="83"/>
    </row>
    <row r="90" spans="1:20" s="3" customFormat="1" ht="17.25" customHeight="1" x14ac:dyDescent="0.2">
      <c r="A90" s="93" t="s">
        <v>48</v>
      </c>
      <c r="B90" s="91">
        <v>88</v>
      </c>
      <c r="C90" s="81">
        <v>10091437234</v>
      </c>
      <c r="D90" s="92" t="s">
        <v>220</v>
      </c>
      <c r="E90" s="81" t="s">
        <v>102</v>
      </c>
      <c r="F90" s="81" t="s">
        <v>38</v>
      </c>
      <c r="G90" s="98" t="s">
        <v>243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2"/>
      <c r="T90" s="83"/>
    </row>
    <row r="91" spans="1:20" s="3" customFormat="1" ht="17.25" customHeight="1" x14ac:dyDescent="0.2">
      <c r="A91" s="93" t="s">
        <v>48</v>
      </c>
      <c r="B91" s="91">
        <v>91</v>
      </c>
      <c r="C91" s="81">
        <v>10107339978</v>
      </c>
      <c r="D91" s="92" t="s">
        <v>221</v>
      </c>
      <c r="E91" s="81" t="s">
        <v>133</v>
      </c>
      <c r="F91" s="81" t="s">
        <v>33</v>
      </c>
      <c r="G91" s="98" t="s">
        <v>243</v>
      </c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2"/>
      <c r="T91" s="83"/>
    </row>
    <row r="92" spans="1:20" s="3" customFormat="1" ht="17.25" customHeight="1" x14ac:dyDescent="0.2">
      <c r="A92" s="93" t="s">
        <v>48</v>
      </c>
      <c r="B92" s="91">
        <v>76</v>
      </c>
      <c r="C92" s="81">
        <v>10104925082</v>
      </c>
      <c r="D92" s="92" t="s">
        <v>222</v>
      </c>
      <c r="E92" s="81" t="s">
        <v>134</v>
      </c>
      <c r="F92" s="81" t="s">
        <v>43</v>
      </c>
      <c r="G92" s="98" t="s">
        <v>247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2"/>
      <c r="T92" s="83"/>
    </row>
    <row r="93" spans="1:20" s="3" customFormat="1" ht="17.25" customHeight="1" x14ac:dyDescent="0.2">
      <c r="A93" s="93" t="s">
        <v>48</v>
      </c>
      <c r="B93" s="91">
        <v>75</v>
      </c>
      <c r="C93" s="81">
        <v>10096307139</v>
      </c>
      <c r="D93" s="92" t="s">
        <v>223</v>
      </c>
      <c r="E93" s="81" t="s">
        <v>135</v>
      </c>
      <c r="F93" s="81" t="s">
        <v>43</v>
      </c>
      <c r="G93" s="98" t="s">
        <v>247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2"/>
      <c r="T93" s="83"/>
    </row>
    <row r="94" spans="1:20" s="3" customFormat="1" ht="17.25" customHeight="1" x14ac:dyDescent="0.2">
      <c r="A94" s="93" t="s">
        <v>48</v>
      </c>
      <c r="B94" s="91">
        <v>79</v>
      </c>
      <c r="C94" s="81">
        <v>10091971138</v>
      </c>
      <c r="D94" s="92" t="s">
        <v>224</v>
      </c>
      <c r="E94" s="81" t="s">
        <v>136</v>
      </c>
      <c r="F94" s="81" t="s">
        <v>43</v>
      </c>
      <c r="G94" s="98" t="s">
        <v>247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2"/>
      <c r="T94" s="83"/>
    </row>
    <row r="95" spans="1:20" s="3" customFormat="1" ht="17.25" customHeight="1" x14ac:dyDescent="0.2">
      <c r="A95" s="93" t="s">
        <v>48</v>
      </c>
      <c r="B95" s="91">
        <v>10</v>
      </c>
      <c r="C95" s="81">
        <v>10092384194</v>
      </c>
      <c r="D95" s="92" t="s">
        <v>225</v>
      </c>
      <c r="E95" s="81" t="s">
        <v>137</v>
      </c>
      <c r="F95" s="81" t="s">
        <v>38</v>
      </c>
      <c r="G95" s="98" t="s">
        <v>240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2"/>
      <c r="T95" s="83"/>
    </row>
    <row r="96" spans="1:20" s="3" customFormat="1" ht="17.25" customHeight="1" x14ac:dyDescent="0.2">
      <c r="A96" s="93" t="s">
        <v>48</v>
      </c>
      <c r="B96" s="91">
        <v>24</v>
      </c>
      <c r="C96" s="81">
        <v>10119569153</v>
      </c>
      <c r="D96" s="92" t="s">
        <v>226</v>
      </c>
      <c r="E96" s="81" t="s">
        <v>138</v>
      </c>
      <c r="F96" s="81" t="s">
        <v>38</v>
      </c>
      <c r="G96" s="98" t="s">
        <v>244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2"/>
      <c r="T96" s="83"/>
    </row>
    <row r="97" spans="1:20" s="3" customFormat="1" ht="17.25" customHeight="1" x14ac:dyDescent="0.2">
      <c r="A97" s="93" t="s">
        <v>48</v>
      </c>
      <c r="B97" s="91">
        <v>81</v>
      </c>
      <c r="C97" s="81">
        <v>10091810985</v>
      </c>
      <c r="D97" s="92" t="s">
        <v>227</v>
      </c>
      <c r="E97" s="81" t="s">
        <v>139</v>
      </c>
      <c r="F97" s="81" t="s">
        <v>43</v>
      </c>
      <c r="G97" s="98" t="s">
        <v>247</v>
      </c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2"/>
      <c r="T97" s="83"/>
    </row>
    <row r="98" spans="1:20" s="3" customFormat="1" ht="17.25" customHeight="1" x14ac:dyDescent="0.2">
      <c r="A98" s="93" t="s">
        <v>48</v>
      </c>
      <c r="B98" s="91">
        <v>74</v>
      </c>
      <c r="C98" s="81">
        <v>10112132990</v>
      </c>
      <c r="D98" s="92" t="s">
        <v>228</v>
      </c>
      <c r="E98" s="81" t="s">
        <v>140</v>
      </c>
      <c r="F98" s="81" t="s">
        <v>43</v>
      </c>
      <c r="G98" s="98" t="s">
        <v>247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2"/>
      <c r="T98" s="83"/>
    </row>
    <row r="99" spans="1:20" s="3" customFormat="1" ht="17.25" customHeight="1" x14ac:dyDescent="0.2">
      <c r="A99" s="93" t="s">
        <v>48</v>
      </c>
      <c r="B99" s="91">
        <v>83</v>
      </c>
      <c r="C99" s="81">
        <v>10083910943</v>
      </c>
      <c r="D99" s="92" t="s">
        <v>229</v>
      </c>
      <c r="E99" s="81" t="s">
        <v>141</v>
      </c>
      <c r="F99" s="81" t="s">
        <v>38</v>
      </c>
      <c r="G99" s="98" t="s">
        <v>250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2"/>
      <c r="T99" s="83"/>
    </row>
    <row r="100" spans="1:20" s="3" customFormat="1" ht="17.25" customHeight="1" x14ac:dyDescent="0.2">
      <c r="A100" s="93" t="s">
        <v>48</v>
      </c>
      <c r="B100" s="91">
        <v>15</v>
      </c>
      <c r="C100" s="81">
        <v>10076267343</v>
      </c>
      <c r="D100" s="92" t="s">
        <v>230</v>
      </c>
      <c r="E100" s="81" t="s">
        <v>142</v>
      </c>
      <c r="F100" s="81" t="s">
        <v>43</v>
      </c>
      <c r="G100" s="98" t="s">
        <v>245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2"/>
      <c r="T100" s="83"/>
    </row>
    <row r="101" spans="1:20" s="3" customFormat="1" ht="17.25" customHeight="1" x14ac:dyDescent="0.2">
      <c r="A101" s="93" t="s">
        <v>48</v>
      </c>
      <c r="B101" s="91">
        <v>32</v>
      </c>
      <c r="C101" s="81">
        <v>10114710463</v>
      </c>
      <c r="D101" s="92" t="s">
        <v>231</v>
      </c>
      <c r="E101" s="81" t="s">
        <v>143</v>
      </c>
      <c r="F101" s="81" t="s">
        <v>43</v>
      </c>
      <c r="G101" s="98" t="s">
        <v>55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2"/>
      <c r="T101" s="83"/>
    </row>
    <row r="102" spans="1:20" s="3" customFormat="1" ht="17.25" customHeight="1" x14ac:dyDescent="0.2">
      <c r="A102" s="93" t="s">
        <v>48</v>
      </c>
      <c r="B102" s="91">
        <v>58</v>
      </c>
      <c r="C102" s="81">
        <v>10082556882</v>
      </c>
      <c r="D102" s="92" t="s">
        <v>232</v>
      </c>
      <c r="E102" s="81" t="s">
        <v>144</v>
      </c>
      <c r="F102" s="81" t="s">
        <v>33</v>
      </c>
      <c r="G102" s="98" t="s">
        <v>246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2"/>
      <c r="T102" s="83"/>
    </row>
    <row r="103" spans="1:20" s="3" customFormat="1" ht="17.25" customHeight="1" x14ac:dyDescent="0.2">
      <c r="A103" s="93" t="s">
        <v>48</v>
      </c>
      <c r="B103" s="91">
        <v>18</v>
      </c>
      <c r="C103" s="81">
        <v>10119245619</v>
      </c>
      <c r="D103" s="92" t="s">
        <v>233</v>
      </c>
      <c r="E103" s="81" t="s">
        <v>145</v>
      </c>
      <c r="F103" s="81" t="s">
        <v>43</v>
      </c>
      <c r="G103" s="98" t="s">
        <v>245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2"/>
      <c r="T103" s="83"/>
    </row>
    <row r="104" spans="1:20" s="3" customFormat="1" ht="17.25" customHeight="1" x14ac:dyDescent="0.2">
      <c r="A104" s="93" t="s">
        <v>48</v>
      </c>
      <c r="B104" s="91">
        <v>20</v>
      </c>
      <c r="C104" s="81">
        <v>10119245215</v>
      </c>
      <c r="D104" s="92" t="s">
        <v>234</v>
      </c>
      <c r="E104" s="81" t="s">
        <v>146</v>
      </c>
      <c r="F104" s="81" t="s">
        <v>43</v>
      </c>
      <c r="G104" s="98" t="s">
        <v>245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2"/>
      <c r="T104" s="83"/>
    </row>
    <row r="105" spans="1:20" s="3" customFormat="1" ht="17.25" customHeight="1" x14ac:dyDescent="0.2">
      <c r="A105" s="93" t="s">
        <v>48</v>
      </c>
      <c r="B105" s="91">
        <v>17</v>
      </c>
      <c r="C105" s="81">
        <v>10119617855</v>
      </c>
      <c r="D105" s="92" t="s">
        <v>235</v>
      </c>
      <c r="E105" s="81" t="s">
        <v>147</v>
      </c>
      <c r="F105" s="81" t="s">
        <v>43</v>
      </c>
      <c r="G105" s="98" t="s">
        <v>245</v>
      </c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2"/>
      <c r="T105" s="83"/>
    </row>
    <row r="106" spans="1:20" s="3" customFormat="1" ht="17.25" customHeight="1" x14ac:dyDescent="0.2">
      <c r="A106" s="93" t="s">
        <v>48</v>
      </c>
      <c r="B106" s="91">
        <v>19</v>
      </c>
      <c r="C106" s="81"/>
      <c r="D106" s="92" t="s">
        <v>236</v>
      </c>
      <c r="E106" s="81" t="s">
        <v>148</v>
      </c>
      <c r="F106" s="81" t="s">
        <v>43</v>
      </c>
      <c r="G106" s="98" t="s">
        <v>245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2"/>
      <c r="T106" s="83"/>
    </row>
    <row r="107" spans="1:20" s="3" customFormat="1" ht="17.25" customHeight="1" x14ac:dyDescent="0.2">
      <c r="A107" s="93" t="s">
        <v>48</v>
      </c>
      <c r="B107" s="91">
        <v>66</v>
      </c>
      <c r="C107" s="81">
        <v>10096408987</v>
      </c>
      <c r="D107" s="92" t="s">
        <v>237</v>
      </c>
      <c r="E107" s="81" t="s">
        <v>149</v>
      </c>
      <c r="F107" s="81" t="s">
        <v>43</v>
      </c>
      <c r="G107" s="98" t="s">
        <v>247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2"/>
      <c r="T107" s="83"/>
    </row>
    <row r="108" spans="1:20" s="3" customFormat="1" ht="17.25" customHeight="1" x14ac:dyDescent="0.2">
      <c r="A108" s="93" t="s">
        <v>48</v>
      </c>
      <c r="B108" s="91">
        <v>95</v>
      </c>
      <c r="C108" s="81"/>
      <c r="D108" s="92" t="s">
        <v>238</v>
      </c>
      <c r="E108" s="81" t="s">
        <v>150</v>
      </c>
      <c r="F108" s="81" t="s">
        <v>44</v>
      </c>
      <c r="G108" s="98" t="s">
        <v>251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2"/>
      <c r="T108" s="83"/>
    </row>
    <row r="109" spans="1:20" s="3" customFormat="1" ht="17.25" customHeight="1" thickBot="1" x14ac:dyDescent="0.25">
      <c r="A109" s="94" t="s">
        <v>151</v>
      </c>
      <c r="B109" s="95">
        <v>80</v>
      </c>
      <c r="C109" s="85"/>
      <c r="D109" s="96" t="s">
        <v>239</v>
      </c>
      <c r="E109" s="85" t="s">
        <v>152</v>
      </c>
      <c r="F109" s="85" t="s">
        <v>43</v>
      </c>
      <c r="G109" s="99" t="s">
        <v>247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6"/>
      <c r="T109" s="87"/>
    </row>
    <row r="110" spans="1:20" ht="8.25" customHeight="1" thickTop="1" thickBot="1" x14ac:dyDescent="0.25">
      <c r="A110" s="18"/>
      <c r="B110" s="17"/>
      <c r="C110" s="17"/>
      <c r="D110" s="18"/>
      <c r="E110" s="53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15.75" thickTop="1" x14ac:dyDescent="0.2">
      <c r="A111" s="125" t="s">
        <v>5</v>
      </c>
      <c r="B111" s="123"/>
      <c r="C111" s="123"/>
      <c r="D111" s="123"/>
      <c r="E111" s="72"/>
      <c r="F111" s="72"/>
      <c r="G111" s="72"/>
      <c r="H111" s="123" t="s">
        <v>6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4"/>
    </row>
    <row r="112" spans="1:20" ht="15" x14ac:dyDescent="0.2">
      <c r="A112" s="73" t="s">
        <v>252</v>
      </c>
      <c r="B112" s="23"/>
      <c r="C112" s="69"/>
      <c r="D112" s="16"/>
      <c r="E112" s="54"/>
      <c r="F112" s="16"/>
      <c r="G112" s="39"/>
      <c r="M112" s="12"/>
      <c r="N112" s="12"/>
      <c r="O112" s="12"/>
      <c r="P112" s="24" t="s">
        <v>34</v>
      </c>
      <c r="Q112" s="78">
        <v>16</v>
      </c>
      <c r="R112" s="38"/>
      <c r="S112" s="74" t="s">
        <v>32</v>
      </c>
      <c r="T112" s="75">
        <f>COUNTIF(F$21:F220,"ЗМС")</f>
        <v>0</v>
      </c>
    </row>
    <row r="113" spans="1:20" ht="15" x14ac:dyDescent="0.2">
      <c r="A113" s="73" t="s">
        <v>253</v>
      </c>
      <c r="B113" s="23"/>
      <c r="C113" s="70"/>
      <c r="D113" s="22"/>
      <c r="E113" s="55"/>
      <c r="F113" s="22"/>
      <c r="G113" s="40"/>
      <c r="M113" s="12"/>
      <c r="N113" s="12"/>
      <c r="O113" s="12"/>
      <c r="P113" s="24" t="s">
        <v>27</v>
      </c>
      <c r="Q113" s="78">
        <f>Q114+Q119</f>
        <v>87</v>
      </c>
      <c r="R113" s="12"/>
      <c r="S113" s="74" t="s">
        <v>21</v>
      </c>
      <c r="T113" s="75">
        <f>COUNTIF(F$20:F219,"МСМК")</f>
        <v>0</v>
      </c>
    </row>
    <row r="114" spans="1:20" ht="15" x14ac:dyDescent="0.2">
      <c r="A114" s="73" t="s">
        <v>254</v>
      </c>
      <c r="B114" s="23"/>
      <c r="C114" s="43"/>
      <c r="D114" s="22"/>
      <c r="E114" s="55"/>
      <c r="F114" s="22"/>
      <c r="G114" s="40"/>
      <c r="M114" s="12"/>
      <c r="N114" s="12"/>
      <c r="O114" s="12"/>
      <c r="P114" s="24" t="s">
        <v>28</v>
      </c>
      <c r="Q114" s="78">
        <f>Q115+Q116+Q118</f>
        <v>86</v>
      </c>
      <c r="R114" s="12"/>
      <c r="S114" s="74" t="s">
        <v>23</v>
      </c>
      <c r="T114" s="75">
        <f>COUNTIF(F$20:F109,"МС")</f>
        <v>0</v>
      </c>
    </row>
    <row r="115" spans="1:20" ht="15" x14ac:dyDescent="0.2">
      <c r="A115" s="73" t="s">
        <v>49</v>
      </c>
      <c r="B115" s="23"/>
      <c r="C115" s="43"/>
      <c r="D115" s="22"/>
      <c r="E115" s="55"/>
      <c r="F115" s="22"/>
      <c r="G115" s="40"/>
      <c r="M115" s="12"/>
      <c r="N115" s="12"/>
      <c r="O115" s="12"/>
      <c r="P115" s="24" t="s">
        <v>29</v>
      </c>
      <c r="Q115" s="78">
        <f>COUNT(A23:A109)</f>
        <v>36</v>
      </c>
      <c r="R115" s="12"/>
      <c r="S115" s="74" t="s">
        <v>33</v>
      </c>
      <c r="T115" s="75">
        <f>COUNTIF(F$19:F109,"КМС")</f>
        <v>22</v>
      </c>
    </row>
    <row r="116" spans="1:20" ht="15" x14ac:dyDescent="0.2">
      <c r="A116" s="41"/>
      <c r="B116" s="6"/>
      <c r="C116" s="71"/>
      <c r="D116" s="22"/>
      <c r="E116" s="55"/>
      <c r="F116" s="22"/>
      <c r="G116" s="40"/>
      <c r="M116" s="12"/>
      <c r="N116" s="12"/>
      <c r="O116" s="12"/>
      <c r="P116" s="24" t="s">
        <v>30</v>
      </c>
      <c r="Q116" s="78">
        <f>COUNTIF(A23:A109,"НФ")</f>
        <v>50</v>
      </c>
      <c r="R116" s="12"/>
      <c r="S116" s="74" t="s">
        <v>38</v>
      </c>
      <c r="T116" s="75">
        <f>COUNTIF(F$22:F221,"1 СР")</f>
        <v>19</v>
      </c>
    </row>
    <row r="117" spans="1:20" ht="15" x14ac:dyDescent="0.2">
      <c r="A117" s="41"/>
      <c r="B117" s="6"/>
      <c r="C117" s="71"/>
      <c r="D117" s="22"/>
      <c r="E117" s="55"/>
      <c r="F117" s="22"/>
      <c r="G117" s="40"/>
      <c r="M117" s="12"/>
      <c r="N117" s="12"/>
      <c r="O117" s="12"/>
      <c r="P117" s="74" t="s">
        <v>45</v>
      </c>
      <c r="Q117" s="79">
        <f>COUNTIF(A23:A109,"ЛИМ")</f>
        <v>0</v>
      </c>
      <c r="R117" s="12"/>
      <c r="S117" s="74" t="s">
        <v>43</v>
      </c>
      <c r="T117" s="75">
        <f>COUNTIF(F$19:F219,"2 СР")</f>
        <v>42</v>
      </c>
    </row>
    <row r="118" spans="1:20" ht="15" x14ac:dyDescent="0.2">
      <c r="A118" s="25"/>
      <c r="B118" s="23"/>
      <c r="C118" s="43"/>
      <c r="D118" s="22"/>
      <c r="E118" s="55"/>
      <c r="F118" s="22"/>
      <c r="G118" s="40"/>
      <c r="M118" s="12"/>
      <c r="N118" s="12"/>
      <c r="O118" s="12"/>
      <c r="P118" s="24" t="s">
        <v>35</v>
      </c>
      <c r="Q118" s="78">
        <f>COUNTIF(A23:A109,"ДСКВ")</f>
        <v>0</v>
      </c>
      <c r="R118" s="12"/>
      <c r="S118" s="74" t="s">
        <v>44</v>
      </c>
      <c r="T118" s="75">
        <f>COUNTIF(F$21:F222,"3 СР")</f>
        <v>4</v>
      </c>
    </row>
    <row r="119" spans="1:20" ht="15" x14ac:dyDescent="0.2">
      <c r="A119" s="25"/>
      <c r="B119" s="23"/>
      <c r="C119" s="43"/>
      <c r="D119" s="22"/>
      <c r="E119" s="55"/>
      <c r="F119" s="22"/>
      <c r="G119" s="40"/>
      <c r="M119" s="12"/>
      <c r="N119" s="12"/>
      <c r="O119" s="12"/>
      <c r="P119" s="24" t="s">
        <v>31</v>
      </c>
      <c r="Q119" s="78">
        <f>COUNTIF(A23:A109,"НС")</f>
        <v>1</v>
      </c>
      <c r="R119" s="12"/>
      <c r="S119" s="74"/>
      <c r="T119" s="76"/>
    </row>
    <row r="120" spans="1:20" ht="6.75" customHeight="1" x14ac:dyDescent="0.2">
      <c r="A120" s="41"/>
      <c r="B120" s="13"/>
      <c r="C120" s="13"/>
      <c r="D120" s="6"/>
      <c r="E120" s="5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42"/>
    </row>
    <row r="121" spans="1:20" ht="15.75" x14ac:dyDescent="0.2">
      <c r="A121" s="122" t="s">
        <v>3</v>
      </c>
      <c r="B121" s="101"/>
      <c r="C121" s="101"/>
      <c r="D121" s="101"/>
      <c r="E121" s="101"/>
      <c r="F121" s="101" t="s">
        <v>11</v>
      </c>
      <c r="G121" s="101"/>
      <c r="H121" s="101"/>
      <c r="I121" s="101"/>
      <c r="J121" s="101"/>
      <c r="K121" s="101" t="s">
        <v>4</v>
      </c>
      <c r="L121" s="101"/>
      <c r="M121" s="101"/>
      <c r="N121" s="101"/>
      <c r="O121" s="101"/>
      <c r="P121" s="101"/>
      <c r="Q121" s="101"/>
      <c r="R121" s="101" t="s">
        <v>255</v>
      </c>
      <c r="S121" s="101"/>
      <c r="T121" s="102"/>
    </row>
    <row r="122" spans="1:20" s="67" customFormat="1" ht="15.75" x14ac:dyDescent="0.2">
      <c r="A122" s="63"/>
      <c r="B122" s="64"/>
      <c r="C122" s="64"/>
      <c r="D122" s="64"/>
      <c r="E122" s="64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6"/>
    </row>
    <row r="123" spans="1:20" s="67" customFormat="1" ht="15.75" x14ac:dyDescent="0.2">
      <c r="A123" s="63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8"/>
    </row>
    <row r="124" spans="1:20" x14ac:dyDescent="0.2">
      <c r="A124" s="88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77"/>
      <c r="Q124" s="67"/>
      <c r="R124" s="67"/>
      <c r="S124" s="67"/>
      <c r="T124" s="89"/>
    </row>
    <row r="125" spans="1:20" x14ac:dyDescent="0.2">
      <c r="A125" s="60"/>
      <c r="B125" s="77"/>
      <c r="C125" s="77"/>
      <c r="D125" s="77"/>
      <c r="E125" s="5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45"/>
    </row>
    <row r="126" spans="1:20" x14ac:dyDescent="0.2">
      <c r="A126" s="60"/>
      <c r="B126" s="77"/>
      <c r="C126" s="77"/>
      <c r="D126" s="77"/>
      <c r="E126" s="5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45"/>
    </row>
    <row r="127" spans="1:20" ht="16.5" thickBot="1" x14ac:dyDescent="0.25">
      <c r="A127" s="118" t="s">
        <v>42</v>
      </c>
      <c r="B127" s="100"/>
      <c r="C127" s="100"/>
      <c r="D127" s="100"/>
      <c r="E127" s="100"/>
      <c r="F127" s="100" t="str">
        <f>G17</f>
        <v>ВОСТРУХИН М.Н. (ВК, г. САРАТОВ)</v>
      </c>
      <c r="G127" s="100"/>
      <c r="H127" s="100"/>
      <c r="I127" s="100"/>
      <c r="J127" s="100"/>
      <c r="K127" s="100" t="str">
        <f>G18</f>
        <v>ГАЙДАРЕНКО С.С. (1К, г. САРАТОВ)</v>
      </c>
      <c r="L127" s="100"/>
      <c r="M127" s="100"/>
      <c r="N127" s="100"/>
      <c r="O127" s="100"/>
      <c r="P127" s="100"/>
      <c r="Q127" s="100"/>
      <c r="R127" s="100" t="str">
        <f>G19</f>
        <v>ТРУШИН Б.К. (ВК, г. САРАТОВ)</v>
      </c>
      <c r="S127" s="100"/>
      <c r="T127" s="103"/>
    </row>
    <row r="128" spans="1:20" ht="13.5" thickTop="1" x14ac:dyDescent="0.2"/>
  </sheetData>
  <sortState ref="B23:AG32">
    <sortCondition descending="1" ref="Q23:Q32"/>
  </sortState>
  <mergeCells count="40">
    <mergeCell ref="A5:T5"/>
    <mergeCell ref="F127:J127"/>
    <mergeCell ref="K121:Q121"/>
    <mergeCell ref="A1:T1"/>
    <mergeCell ref="A2:T2"/>
    <mergeCell ref="A3:T3"/>
    <mergeCell ref="A4:T4"/>
    <mergeCell ref="R21:R22"/>
    <mergeCell ref="A6:T6"/>
    <mergeCell ref="A7:T7"/>
    <mergeCell ref="A9:T9"/>
    <mergeCell ref="D21:D22"/>
    <mergeCell ref="E21:E22"/>
    <mergeCell ref="F21:F22"/>
    <mergeCell ref="G21:G22"/>
    <mergeCell ref="A15:G15"/>
    <mergeCell ref="H15:T15"/>
    <mergeCell ref="B21:B22"/>
    <mergeCell ref="C21:C22"/>
    <mergeCell ref="A121:E121"/>
    <mergeCell ref="H111:T111"/>
    <mergeCell ref="A111:D111"/>
    <mergeCell ref="F121:J121"/>
    <mergeCell ref="A21:A22"/>
    <mergeCell ref="K127:Q127"/>
    <mergeCell ref="R121:T121"/>
    <mergeCell ref="R127:T127"/>
    <mergeCell ref="A8:T8"/>
    <mergeCell ref="H21:O21"/>
    <mergeCell ref="P21:P22"/>
    <mergeCell ref="Q21:Q22"/>
    <mergeCell ref="S21:S22"/>
    <mergeCell ref="T21:T22"/>
    <mergeCell ref="A10:T10"/>
    <mergeCell ref="A11:T11"/>
    <mergeCell ref="H16:T16"/>
    <mergeCell ref="H17:T17"/>
    <mergeCell ref="H18:T18"/>
    <mergeCell ref="A127:E127"/>
    <mergeCell ref="A12:T12"/>
  </mergeCells>
  <conditionalFormatting sqref="P118:P120 P1:P14 P19:P116 P122:P126 P128:P1048576">
    <cfRule type="duplicateValues" dxfId="0" priority="3"/>
  </conditionalFormatting>
  <printOptions horizontalCentered="1"/>
  <pageMargins left="0.19685039370078741" right="0.19685039370078741" top="0.35" bottom="0.28999999999999998" header="0.2" footer="0.2"/>
  <pageSetup paperSize="9" scale="74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2021-09-01T14:12:17Z</dcterms:modified>
</cp:coreProperties>
</file>