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Шоссе 2023\"/>
    </mc:Choice>
  </mc:AlternateContent>
  <xr:revisionPtr revIDLastSave="0" documentId="13_ncr:1_{1218E126-2BF7-4364-84A6-8E0BC2E3D9E2}" xr6:coauthVersionLast="47" xr6:coauthVersionMax="47" xr10:uidLastSave="{00000000-0000-0000-0000-000000000000}"/>
  <bookViews>
    <workbookView xWindow="-108" yWindow="-108" windowWidth="23256" windowHeight="12456" tabRatio="789" firstSheet="5" activeTab="9" xr2:uid="{00000000-000D-0000-FFFF-FFFF00000000}"/>
  </bookViews>
  <sheets>
    <sheet name="юн-ши 15-16 инд гонка" sheetId="122" r:id="rId1"/>
    <sheet name="дев-ки 15-16 инд гонка" sheetId="123" r:id="rId2"/>
    <sheet name="юн-ры 17-18 инд гонка" sheetId="124" r:id="rId3"/>
    <sheet name="юн-ки 17-18 инд гонка" sheetId="125" r:id="rId4"/>
    <sheet name="мужчины инд гонка" sheetId="126" r:id="rId5"/>
    <sheet name="юн-ши 15-16 групп гонка" sheetId="127" r:id="rId6"/>
    <sheet name="дев-ки 15-16 групп гонка" sheetId="128" r:id="rId7"/>
    <sheet name="юн-ры 17-18 групп гонка" sheetId="129" r:id="rId8"/>
    <sheet name="юн-ки 17-18 групп гонка" sheetId="130" r:id="rId9"/>
    <sheet name="мужчины групп гонка" sheetId="131" r:id="rId10"/>
  </sheets>
  <definedNames>
    <definedName name="_1_сумма">#REF!</definedName>
    <definedName name="_1_этап">#REF!</definedName>
    <definedName name="_2_сумма">#REF!</definedName>
    <definedName name="_2_этап">#REF!</definedName>
    <definedName name="_3_сумма">#REF!</definedName>
    <definedName name="_3_этап">#REF!</definedName>
    <definedName name="_4_сумма">#REF!</definedName>
    <definedName name="_4_этап">#REF!</definedName>
    <definedName name="_5_сумма">#REF!</definedName>
    <definedName name="_5_этап">#REF!</definedName>
    <definedName name="_6_сумма">#REF!</definedName>
    <definedName name="_6_этап">#REF!</definedName>
    <definedName name="_7_сумма">#REF!</definedName>
    <definedName name="_7_этап">#REF!</definedName>
    <definedName name="_8_сумма">#REF!</definedName>
    <definedName name="_8_этап">#REF!</definedName>
    <definedName name="_9_сумма">#REF!</definedName>
    <definedName name="_9_этап">#REF!</definedName>
    <definedName name="_xlnm.Print_Titles" localSheetId="6">'дев-ки 15-16 групп гонка'!$21:$22</definedName>
    <definedName name="_xlnm.Print_Titles" localSheetId="1">'дев-ки 15-16 инд гонка'!$21:$22</definedName>
    <definedName name="_xlnm.Print_Titles" localSheetId="9">'мужчины групп гонка'!$21:$22</definedName>
    <definedName name="_xlnm.Print_Titles" localSheetId="4">'мужчины инд гонка'!$21:$22</definedName>
    <definedName name="_xlnm.Print_Titles" localSheetId="8">'юн-ки 17-18 групп гонка'!$21:$22</definedName>
    <definedName name="_xlnm.Print_Titles" localSheetId="3">'юн-ки 17-18 инд гонка'!$21:$22</definedName>
    <definedName name="_xlnm.Print_Titles" localSheetId="7">'юн-ры 17-18 групп гонка'!$21:$22</definedName>
    <definedName name="_xlnm.Print_Titles" localSheetId="2">'юн-ры 17-18 инд гонка'!$21:$22</definedName>
    <definedName name="_xlnm.Print_Titles" localSheetId="5">'юн-ши 15-16 групп гонка'!$21:$22</definedName>
    <definedName name="_xlnm.Print_Titles" localSheetId="0">'юн-ши 15-16 инд гонка'!$21:$22</definedName>
    <definedName name="_xlnm.Print_Area" localSheetId="6">'дев-ки 15-16 групп гонка'!$A$1:$L$65</definedName>
    <definedName name="_xlnm.Print_Area" localSheetId="1">'дев-ки 15-16 инд гонка'!$A$1:$L$65</definedName>
    <definedName name="_xlnm.Print_Area" localSheetId="9">'мужчины групп гонка'!$A$1:$L$46</definedName>
    <definedName name="_xlnm.Print_Area" localSheetId="4">'мужчины инд гонка'!$A$1:$L$47</definedName>
    <definedName name="_xlnm.Print_Area" localSheetId="8">'юн-ки 17-18 групп гонка'!$A$1:$L$46</definedName>
    <definedName name="_xlnm.Print_Area" localSheetId="3">'юн-ки 17-18 инд гонка'!$A$1:$L$46</definedName>
    <definedName name="_xlnm.Print_Area" localSheetId="7">'юн-ры 17-18 групп гонка'!$A$1:$L$52</definedName>
    <definedName name="_xlnm.Print_Area" localSheetId="2">'юн-ры 17-18 инд гонка'!$A$1:$L$52</definedName>
    <definedName name="_xlnm.Print_Area" localSheetId="5">'юн-ши 15-16 групп гонка'!$A$1:$L$101</definedName>
    <definedName name="_xlnm.Print_Area" localSheetId="0">'юн-ши 15-16 инд гонка'!$A$1:$L$99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6" i="131" l="1"/>
  <c r="F46" i="131"/>
  <c r="H38" i="131"/>
  <c r="L37" i="131"/>
  <c r="H37" i="131"/>
  <c r="L36" i="131"/>
  <c r="H36" i="131"/>
  <c r="L35" i="131"/>
  <c r="H35" i="131"/>
  <c r="L34" i="131"/>
  <c r="H34" i="131"/>
  <c r="L33" i="131"/>
  <c r="L32" i="131"/>
  <c r="L31" i="131"/>
  <c r="J28" i="131"/>
  <c r="I28" i="131"/>
  <c r="J27" i="131"/>
  <c r="I27" i="131"/>
  <c r="J26" i="131"/>
  <c r="I26" i="131"/>
  <c r="J25" i="131"/>
  <c r="I25" i="131"/>
  <c r="J24" i="131"/>
  <c r="I24" i="131"/>
  <c r="J23" i="131"/>
  <c r="I46" i="130"/>
  <c r="F46" i="130"/>
  <c r="H38" i="130"/>
  <c r="L37" i="130"/>
  <c r="H37" i="130"/>
  <c r="L36" i="130"/>
  <c r="H36" i="130"/>
  <c r="L35" i="130"/>
  <c r="H35" i="130"/>
  <c r="L34" i="130"/>
  <c r="H34" i="130"/>
  <c r="L33" i="130"/>
  <c r="L32" i="130"/>
  <c r="L31" i="130"/>
  <c r="J28" i="130"/>
  <c r="I28" i="130"/>
  <c r="J27" i="130"/>
  <c r="I27" i="130"/>
  <c r="J26" i="130"/>
  <c r="I26" i="130"/>
  <c r="J25" i="130"/>
  <c r="I25" i="130"/>
  <c r="J24" i="130"/>
  <c r="I24" i="130"/>
  <c r="J23" i="130"/>
  <c r="I52" i="129"/>
  <c r="F52" i="129"/>
  <c r="H44" i="129"/>
  <c r="L43" i="129"/>
  <c r="H43" i="129"/>
  <c r="L42" i="129"/>
  <c r="H42" i="129"/>
  <c r="L41" i="129"/>
  <c r="H41" i="129"/>
  <c r="L40" i="129"/>
  <c r="H40" i="129"/>
  <c r="L39" i="129"/>
  <c r="L38" i="129"/>
  <c r="L37" i="129"/>
  <c r="J34" i="129"/>
  <c r="I34" i="129"/>
  <c r="J33" i="129"/>
  <c r="I33" i="129"/>
  <c r="J32" i="129"/>
  <c r="I32" i="129"/>
  <c r="J31" i="129"/>
  <c r="I31" i="129"/>
  <c r="J30" i="129"/>
  <c r="I30" i="129"/>
  <c r="J29" i="129"/>
  <c r="I29" i="129"/>
  <c r="J28" i="129"/>
  <c r="I28" i="129"/>
  <c r="J27" i="129"/>
  <c r="I27" i="129"/>
  <c r="J26" i="129"/>
  <c r="I26" i="129"/>
  <c r="J25" i="129"/>
  <c r="I25" i="129"/>
  <c r="J24" i="129"/>
  <c r="I24" i="129"/>
  <c r="J23" i="129"/>
  <c r="I65" i="128"/>
  <c r="F65" i="128"/>
  <c r="H57" i="128"/>
  <c r="L56" i="128"/>
  <c r="H56" i="128"/>
  <c r="L55" i="128"/>
  <c r="H55" i="128"/>
  <c r="L54" i="128"/>
  <c r="H54" i="128"/>
  <c r="L53" i="128"/>
  <c r="H53" i="128"/>
  <c r="L52" i="128"/>
  <c r="L51" i="128"/>
  <c r="L50" i="128"/>
  <c r="J47" i="128"/>
  <c r="I47" i="128"/>
  <c r="J46" i="128"/>
  <c r="I46" i="128"/>
  <c r="J45" i="128"/>
  <c r="I45" i="128"/>
  <c r="J44" i="128"/>
  <c r="I44" i="128"/>
  <c r="J43" i="128"/>
  <c r="I43" i="128"/>
  <c r="J42" i="128"/>
  <c r="I42" i="128"/>
  <c r="J41" i="128"/>
  <c r="I41" i="128"/>
  <c r="J40" i="128"/>
  <c r="I40" i="128"/>
  <c r="J39" i="128"/>
  <c r="I39" i="128"/>
  <c r="J38" i="128"/>
  <c r="I38" i="128"/>
  <c r="J37" i="128"/>
  <c r="I37" i="128"/>
  <c r="J36" i="128"/>
  <c r="I36" i="128"/>
  <c r="J35" i="128"/>
  <c r="I35" i="128"/>
  <c r="J34" i="128"/>
  <c r="I34" i="128"/>
  <c r="J33" i="128"/>
  <c r="I33" i="128"/>
  <c r="J32" i="128"/>
  <c r="I32" i="128"/>
  <c r="J31" i="128"/>
  <c r="I31" i="128"/>
  <c r="J30" i="128"/>
  <c r="I30" i="128"/>
  <c r="J29" i="128"/>
  <c r="I29" i="128"/>
  <c r="J28" i="128"/>
  <c r="I28" i="128"/>
  <c r="J27" i="128"/>
  <c r="I27" i="128"/>
  <c r="J26" i="128"/>
  <c r="I26" i="128"/>
  <c r="J25" i="128"/>
  <c r="I25" i="128"/>
  <c r="J24" i="128"/>
  <c r="I24" i="128"/>
  <c r="J23" i="128"/>
  <c r="J26" i="127"/>
  <c r="I80" i="127"/>
  <c r="J80" i="127"/>
  <c r="I81" i="127"/>
  <c r="J81" i="127"/>
  <c r="I82" i="127"/>
  <c r="J82" i="127"/>
  <c r="I83" i="127"/>
  <c r="J83" i="127"/>
  <c r="I101" i="127"/>
  <c r="F101" i="127"/>
  <c r="H93" i="127"/>
  <c r="L92" i="127"/>
  <c r="H92" i="127"/>
  <c r="L91" i="127"/>
  <c r="H91" i="127"/>
  <c r="H88" i="127" s="1"/>
  <c r="H87" i="127" s="1"/>
  <c r="L90" i="127"/>
  <c r="H90" i="127"/>
  <c r="L89" i="127"/>
  <c r="H89" i="127"/>
  <c r="L88" i="127"/>
  <c r="L87" i="127"/>
  <c r="L86" i="127"/>
  <c r="J79" i="127"/>
  <c r="I79" i="127"/>
  <c r="J78" i="127"/>
  <c r="I78" i="127"/>
  <c r="J77" i="127"/>
  <c r="I77" i="127"/>
  <c r="J76" i="127"/>
  <c r="I76" i="127"/>
  <c r="J75" i="127"/>
  <c r="I75" i="127"/>
  <c r="J74" i="127"/>
  <c r="I74" i="127"/>
  <c r="J73" i="127"/>
  <c r="I73" i="127"/>
  <c r="J72" i="127"/>
  <c r="I72" i="127"/>
  <c r="J71" i="127"/>
  <c r="I71" i="127"/>
  <c r="J70" i="127"/>
  <c r="I70" i="127"/>
  <c r="J69" i="127"/>
  <c r="I69" i="127"/>
  <c r="J68" i="127"/>
  <c r="I68" i="127"/>
  <c r="J67" i="127"/>
  <c r="I67" i="127"/>
  <c r="J66" i="127"/>
  <c r="I66" i="127"/>
  <c r="J65" i="127"/>
  <c r="I65" i="127"/>
  <c r="J64" i="127"/>
  <c r="I64" i="127"/>
  <c r="J63" i="127"/>
  <c r="I63" i="127"/>
  <c r="J62" i="127"/>
  <c r="I62" i="127"/>
  <c r="J61" i="127"/>
  <c r="I61" i="127"/>
  <c r="J60" i="127"/>
  <c r="I60" i="127"/>
  <c r="J59" i="127"/>
  <c r="I59" i="127"/>
  <c r="J58" i="127"/>
  <c r="I58" i="127"/>
  <c r="J57" i="127"/>
  <c r="I57" i="127"/>
  <c r="J56" i="127"/>
  <c r="I56" i="127"/>
  <c r="J55" i="127"/>
  <c r="I55" i="127"/>
  <c r="J54" i="127"/>
  <c r="I54" i="127"/>
  <c r="J53" i="127"/>
  <c r="I53" i="127"/>
  <c r="J52" i="127"/>
  <c r="I52" i="127"/>
  <c r="J51" i="127"/>
  <c r="I51" i="127"/>
  <c r="J50" i="127"/>
  <c r="I50" i="127"/>
  <c r="J49" i="127"/>
  <c r="I49" i="127"/>
  <c r="J48" i="127"/>
  <c r="I48" i="127"/>
  <c r="J47" i="127"/>
  <c r="I47" i="127"/>
  <c r="J46" i="127"/>
  <c r="I46" i="127"/>
  <c r="J45" i="127"/>
  <c r="I45" i="127"/>
  <c r="J44" i="127"/>
  <c r="I44" i="127"/>
  <c r="J43" i="127"/>
  <c r="I43" i="127"/>
  <c r="J42" i="127"/>
  <c r="I42" i="127"/>
  <c r="J41" i="127"/>
  <c r="I41" i="127"/>
  <c r="J40" i="127"/>
  <c r="I40" i="127"/>
  <c r="J39" i="127"/>
  <c r="I39" i="127"/>
  <c r="J38" i="127"/>
  <c r="I38" i="127"/>
  <c r="J37" i="127"/>
  <c r="I37" i="127"/>
  <c r="J36" i="127"/>
  <c r="I36" i="127"/>
  <c r="J35" i="127"/>
  <c r="I35" i="127"/>
  <c r="J34" i="127"/>
  <c r="I34" i="127"/>
  <c r="J33" i="127"/>
  <c r="I33" i="127"/>
  <c r="J32" i="127"/>
  <c r="I32" i="127"/>
  <c r="J31" i="127"/>
  <c r="I31" i="127"/>
  <c r="J30" i="127"/>
  <c r="I30" i="127"/>
  <c r="J29" i="127"/>
  <c r="I29" i="127"/>
  <c r="J28" i="127"/>
  <c r="I28" i="127"/>
  <c r="J27" i="127"/>
  <c r="I27" i="127"/>
  <c r="I26" i="127"/>
  <c r="J25" i="127"/>
  <c r="I25" i="127"/>
  <c r="J24" i="127"/>
  <c r="I24" i="127"/>
  <c r="J23" i="127"/>
  <c r="I27" i="126"/>
  <c r="J27" i="126"/>
  <c r="I47" i="126"/>
  <c r="F47" i="126"/>
  <c r="H39" i="126"/>
  <c r="L38" i="126"/>
  <c r="H38" i="126"/>
  <c r="L37" i="126"/>
  <c r="H37" i="126"/>
  <c r="L36" i="126"/>
  <c r="H36" i="126"/>
  <c r="L35" i="126"/>
  <c r="H35" i="126"/>
  <c r="L34" i="126"/>
  <c r="L33" i="126"/>
  <c r="L32" i="126"/>
  <c r="J29" i="126"/>
  <c r="J28" i="126"/>
  <c r="I28" i="126"/>
  <c r="J26" i="126"/>
  <c r="I26" i="126"/>
  <c r="J25" i="126"/>
  <c r="I25" i="126"/>
  <c r="J24" i="126"/>
  <c r="I24" i="126"/>
  <c r="J23" i="126"/>
  <c r="I46" i="125"/>
  <c r="F46" i="125"/>
  <c r="H38" i="125"/>
  <c r="L37" i="125"/>
  <c r="H37" i="125"/>
  <c r="L36" i="125"/>
  <c r="H36" i="125"/>
  <c r="L35" i="125"/>
  <c r="H35" i="125"/>
  <c r="L34" i="125"/>
  <c r="H34" i="125"/>
  <c r="L33" i="125"/>
  <c r="L32" i="125"/>
  <c r="L31" i="125"/>
  <c r="J28" i="125"/>
  <c r="I28" i="125"/>
  <c r="J27" i="125"/>
  <c r="I27" i="125"/>
  <c r="J26" i="125"/>
  <c r="I26" i="125"/>
  <c r="J25" i="125"/>
  <c r="I25" i="125"/>
  <c r="J24" i="125"/>
  <c r="I24" i="125"/>
  <c r="J23" i="125"/>
  <c r="I52" i="124"/>
  <c r="F52" i="124"/>
  <c r="H44" i="124"/>
  <c r="L43" i="124"/>
  <c r="H43" i="124"/>
  <c r="L42" i="124"/>
  <c r="H42" i="124"/>
  <c r="L41" i="124"/>
  <c r="H41" i="124"/>
  <c r="L40" i="124"/>
  <c r="H40" i="124"/>
  <c r="L39" i="124"/>
  <c r="L38" i="124"/>
  <c r="L37" i="124"/>
  <c r="J34" i="124"/>
  <c r="J33" i="124"/>
  <c r="I33" i="124"/>
  <c r="J32" i="124"/>
  <c r="I32" i="124"/>
  <c r="J31" i="124"/>
  <c r="I31" i="124"/>
  <c r="J30" i="124"/>
  <c r="I30" i="124"/>
  <c r="J29" i="124"/>
  <c r="I29" i="124"/>
  <c r="J28" i="124"/>
  <c r="I28" i="124"/>
  <c r="J27" i="124"/>
  <c r="I27" i="124"/>
  <c r="J26" i="124"/>
  <c r="I26" i="124"/>
  <c r="J25" i="124"/>
  <c r="I25" i="124"/>
  <c r="J24" i="124"/>
  <c r="I24" i="124"/>
  <c r="J23" i="124"/>
  <c r="I65" i="123"/>
  <c r="F65" i="123"/>
  <c r="H57" i="123"/>
  <c r="L56" i="123"/>
  <c r="H56" i="123"/>
  <c r="L55" i="123"/>
  <c r="H55" i="123"/>
  <c r="L54" i="123"/>
  <c r="H54" i="123"/>
  <c r="L53" i="123"/>
  <c r="H53" i="123"/>
  <c r="L52" i="123"/>
  <c r="L51" i="123"/>
  <c r="L50" i="123"/>
  <c r="J47" i="123"/>
  <c r="I47" i="123"/>
  <c r="J46" i="123"/>
  <c r="I46" i="123"/>
  <c r="J45" i="123"/>
  <c r="I45" i="123"/>
  <c r="J44" i="123"/>
  <c r="I44" i="123"/>
  <c r="J43" i="123"/>
  <c r="I43" i="123"/>
  <c r="J42" i="123"/>
  <c r="I42" i="123"/>
  <c r="J41" i="123"/>
  <c r="I41" i="123"/>
  <c r="J40" i="123"/>
  <c r="I40" i="123"/>
  <c r="J39" i="123"/>
  <c r="I39" i="123"/>
  <c r="J38" i="123"/>
  <c r="I38" i="123"/>
  <c r="J37" i="123"/>
  <c r="I37" i="123"/>
  <c r="J36" i="123"/>
  <c r="I36" i="123"/>
  <c r="J35" i="123"/>
  <c r="I35" i="123"/>
  <c r="J34" i="123"/>
  <c r="I34" i="123"/>
  <c r="J33" i="123"/>
  <c r="I33" i="123"/>
  <c r="J32" i="123"/>
  <c r="I32" i="123"/>
  <c r="J31" i="123"/>
  <c r="I31" i="123"/>
  <c r="J30" i="123"/>
  <c r="I30" i="123"/>
  <c r="J29" i="123"/>
  <c r="I29" i="123"/>
  <c r="J28" i="123"/>
  <c r="I28" i="123"/>
  <c r="J27" i="123"/>
  <c r="I27" i="123"/>
  <c r="J26" i="123"/>
  <c r="I26" i="123"/>
  <c r="J25" i="123"/>
  <c r="I25" i="123"/>
  <c r="J24" i="123"/>
  <c r="I24" i="123"/>
  <c r="J23" i="123"/>
  <c r="H33" i="131" l="1"/>
  <c r="H32" i="131" s="1"/>
  <c r="H33" i="130"/>
  <c r="H32" i="130" s="1"/>
  <c r="H39" i="129"/>
  <c r="H38" i="129" s="1"/>
  <c r="H52" i="128"/>
  <c r="H51" i="128" s="1"/>
  <c r="H34" i="126"/>
  <c r="H33" i="126" s="1"/>
  <c r="H33" i="125"/>
  <c r="H32" i="125" s="1"/>
  <c r="H39" i="124"/>
  <c r="H38" i="124" s="1"/>
  <c r="H52" i="123"/>
  <c r="H51" i="123" s="1"/>
  <c r="H91" i="122"/>
  <c r="H90" i="122"/>
  <c r="H89" i="122"/>
  <c r="H88" i="122"/>
  <c r="H87" i="122"/>
  <c r="H86" i="122" l="1"/>
  <c r="H85" i="122" s="1"/>
  <c r="L86" i="122" l="1"/>
  <c r="J27" i="122"/>
  <c r="J28" i="122"/>
  <c r="J29" i="122"/>
  <c r="J30" i="122"/>
  <c r="J31" i="122"/>
  <c r="J32" i="122"/>
  <c r="J33" i="122"/>
  <c r="J34" i="122"/>
  <c r="J35" i="122"/>
  <c r="J36" i="122"/>
  <c r="J37" i="122"/>
  <c r="J38" i="122"/>
  <c r="J39" i="122"/>
  <c r="J40" i="122"/>
  <c r="J41" i="122"/>
  <c r="J42" i="122"/>
  <c r="J43" i="122"/>
  <c r="J44" i="122"/>
  <c r="J45" i="122"/>
  <c r="J46" i="122"/>
  <c r="J47" i="122"/>
  <c r="J48" i="122"/>
  <c r="J49" i="122"/>
  <c r="J50" i="122"/>
  <c r="J51" i="122"/>
  <c r="J52" i="122"/>
  <c r="J53" i="122"/>
  <c r="J54" i="122"/>
  <c r="J55" i="122"/>
  <c r="J56" i="122"/>
  <c r="J57" i="122"/>
  <c r="J58" i="122"/>
  <c r="J59" i="122"/>
  <c r="J60" i="122"/>
  <c r="J61" i="122"/>
  <c r="J62" i="122"/>
  <c r="J63" i="122"/>
  <c r="J64" i="122"/>
  <c r="J65" i="122"/>
  <c r="J66" i="122"/>
  <c r="J67" i="122"/>
  <c r="J68" i="122"/>
  <c r="J69" i="122"/>
  <c r="J70" i="122"/>
  <c r="J71" i="122"/>
  <c r="J72" i="122"/>
  <c r="J73" i="122"/>
  <c r="J74" i="122"/>
  <c r="J75" i="122"/>
  <c r="J76" i="122"/>
  <c r="J77" i="122"/>
  <c r="J78" i="122"/>
  <c r="J79" i="122"/>
  <c r="J80" i="122"/>
  <c r="J24" i="122"/>
  <c r="J25" i="122"/>
  <c r="J26" i="122"/>
  <c r="J23" i="122"/>
  <c r="I24" i="122"/>
  <c r="I72" i="122"/>
  <c r="I73" i="122"/>
  <c r="I74" i="122"/>
  <c r="I75" i="122"/>
  <c r="I76" i="122"/>
  <c r="I77" i="122"/>
  <c r="I78" i="122"/>
  <c r="I79" i="122"/>
  <c r="I80" i="122"/>
  <c r="I27" i="122"/>
  <c r="I28" i="122"/>
  <c r="I29" i="122"/>
  <c r="I30" i="122"/>
  <c r="I31" i="122"/>
  <c r="I32" i="122"/>
  <c r="I33" i="122"/>
  <c r="I34" i="122"/>
  <c r="I35" i="122"/>
  <c r="I36" i="122"/>
  <c r="I37" i="122"/>
  <c r="I38" i="122"/>
  <c r="I39" i="122"/>
  <c r="I40" i="122"/>
  <c r="I41" i="122"/>
  <c r="I42" i="122"/>
  <c r="I43" i="122"/>
  <c r="I44" i="122"/>
  <c r="I45" i="122"/>
  <c r="I46" i="122"/>
  <c r="I47" i="122"/>
  <c r="I48" i="122"/>
  <c r="I49" i="122"/>
  <c r="I50" i="122"/>
  <c r="I51" i="122"/>
  <c r="I52" i="122"/>
  <c r="I53" i="122"/>
  <c r="I54" i="122"/>
  <c r="I55" i="122"/>
  <c r="I56" i="122"/>
  <c r="I57" i="122"/>
  <c r="I58" i="122"/>
  <c r="I59" i="122"/>
  <c r="I60" i="122"/>
  <c r="I61" i="122"/>
  <c r="I62" i="122"/>
  <c r="I63" i="122"/>
  <c r="I64" i="122"/>
  <c r="I65" i="122"/>
  <c r="I66" i="122"/>
  <c r="I67" i="122"/>
  <c r="I68" i="122"/>
  <c r="I69" i="122"/>
  <c r="I70" i="122"/>
  <c r="I71" i="122"/>
  <c r="I26" i="122"/>
  <c r="I25" i="122"/>
  <c r="L88" i="122"/>
  <c r="L85" i="122"/>
  <c r="J81" i="122" l="1"/>
  <c r="L90" i="122"/>
  <c r="L89" i="122"/>
  <c r="L87" i="122"/>
  <c r="L84" i="122"/>
  <c r="F99" i="122" l="1"/>
  <c r="I99" i="122"/>
</calcChain>
</file>

<file path=xl/sharedStrings.xml><?xml version="1.0" encoding="utf-8"?>
<sst xmlns="http://schemas.openxmlformats.org/spreadsheetml/2006/main" count="1357" uniqueCount="198">
  <si>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</si>
  <si>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</si>
  <si>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</si>
  <si>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</si>
  <si>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</si>
  <si>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</si>
  <si>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</si>
  <si>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</si>
  <si>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</si>
  <si>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</si>
  <si>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</si>
  <si>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</si>
  <si>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</si>
  <si>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</si>
  <si>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</si>
  <si>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</si>
  <si>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</si>
  <si>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</si>
  <si>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</si>
  <si>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</si>
  <si>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</si>
  <si>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СКОРОСТЬ км/ч</t>
  </si>
  <si>
    <t>МС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</si>
  <si>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</si>
  <si>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</si>
  <si>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</si>
  <si>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</si>
  <si>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</si>
  <si>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</si>
  <si>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</si>
  <si>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</si>
  <si>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</si>
  <si>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СУММА ПОЛОЖИТЕЛЬНЫХ ПЕРЕПАДОВ ВЫСОТЫ НА ДИСТАНЦИИ (ТС):</t>
  </si>
  <si>
    <t>1 СР</t>
  </si>
  <si>
    <t>ДАТА РОЖД.</t>
  </si>
  <si>
    <t>Дисквалифицировано</t>
  </si>
  <si>
    <t>UCI ID</t>
  </si>
  <si>
    <t>Лимит времени</t>
  </si>
  <si>
    <t>ИТОГОВЫЙ ПРОТОКОЛ</t>
  </si>
  <si>
    <t>МАКСИМАЛЬНЫЙ ПЕРЕПАД (HD):</t>
  </si>
  <si>
    <t>ВЫПОЛНЕНИЕ НТУ ЕВСК</t>
  </si>
  <si>
    <t>ВСЕРОССИЙСКИЕ СОРЕВНОВАНИЯ</t>
  </si>
  <si>
    <t>ГОЛОВАХА Мирослав</t>
  </si>
  <si>
    <t>ПУРЫГИН Максим</t>
  </si>
  <si>
    <t>Правительство Омской области</t>
  </si>
  <si>
    <t>Департамент по делам молодежи, физической культуры и спорта</t>
  </si>
  <si>
    <t>Омская региональная общественная организация "Федерация велосипедного спорта"</t>
  </si>
  <si>
    <t>Юноши 15-16 лет</t>
  </si>
  <si>
    <t>МЕСТО ПРОВЕДЕНИЯ: г. Омск</t>
  </si>
  <si>
    <t>САВИЦКИЙ К.Н. (ВК, г. НОВОСИБИРСК)</t>
  </si>
  <si>
    <t>СУДЬЯ НА ФИНИШЕ</t>
  </si>
  <si>
    <t>ХРИСТОЛЮБОВ Павел</t>
  </si>
  <si>
    <t>БЕЛОУСОВ Иван</t>
  </si>
  <si>
    <t>КУЛАГИН Глеб</t>
  </si>
  <si>
    <t>КАРУЛЯ Роман</t>
  </si>
  <si>
    <t>ПОЛОЗКОВ Никита</t>
  </si>
  <si>
    <t>КОНОНЕНКО Максим</t>
  </si>
  <si>
    <t>МИХАЙЛОВ Даниил</t>
  </si>
  <si>
    <t>ПРИДАТЧЕНКО Роман</t>
  </si>
  <si>
    <t>ПРОСКУРНЯ Максим</t>
  </si>
  <si>
    <t>МАСЛЮК Вениамин</t>
  </si>
  <si>
    <t>МАКАРОВ Георгий</t>
  </si>
  <si>
    <t>ПРОСКУРНЯ Евгений</t>
  </si>
  <si>
    <t>ДЕВЯТКОВ Андрей</t>
  </si>
  <si>
    <t>ДОКШИН Андрей</t>
  </si>
  <si>
    <t>ГОДЗИН Александр</t>
  </si>
  <si>
    <t>КЕЗЬ Федор</t>
  </si>
  <si>
    <t>2 СР</t>
  </si>
  <si>
    <t>3 СР</t>
  </si>
  <si>
    <t>НАЗВАНИЕ ТРАССЫ / РЕГ. НОМЕР: 1-й км автодороги п.Крутая горка</t>
  </si>
  <si>
    <t>ТЮСЕНКОВ Артем</t>
  </si>
  <si>
    <t>КУДРИНСКИХ Дмитрий</t>
  </si>
  <si>
    <t>СОКОЛОВ Виктор</t>
  </si>
  <si>
    <t>ФУРМАН Максим</t>
  </si>
  <si>
    <t>АБРАМОВ Сергей</t>
  </si>
  <si>
    <t>ЗАГУДАЕВ Матвей</t>
  </si>
  <si>
    <t>Свердловская обл.</t>
  </si>
  <si>
    <t>БЕСЧАСТНОВ Павел</t>
  </si>
  <si>
    <t>БУСЛАЕВ Андрей</t>
  </si>
  <si>
    <t>ИВАНАЕВ Максим</t>
  </si>
  <si>
    <t>ТРЕНИН Кирилл</t>
  </si>
  <si>
    <t>ВАСИЛЬЕВ Кирилл</t>
  </si>
  <si>
    <t>ЯКОВЛЕВ Аристарх</t>
  </si>
  <si>
    <t>МАЛАХОВ Антон</t>
  </si>
  <si>
    <t>СУХОБОКОВ Дмитрий</t>
  </si>
  <si>
    <t>КОСТЮРИН Радомир</t>
  </si>
  <si>
    <t>ГОЛИКОВ Александр</t>
  </si>
  <si>
    <t>КИРИЛЛОВ Тимофей</t>
  </si>
  <si>
    <t>КЕТЛЕР Лев</t>
  </si>
  <si>
    <t>ШМИДТ Владимир</t>
  </si>
  <si>
    <t>НЕМЧАНИНОВ Алексей</t>
  </si>
  <si>
    <t>ШУРАВИН Владислав</t>
  </si>
  <si>
    <t>СУСЛОВ Александр</t>
  </si>
  <si>
    <t>ФУКС Даниил</t>
  </si>
  <si>
    <t>Омская обл.</t>
  </si>
  <si>
    <t>Новосибирская обл.</t>
  </si>
  <si>
    <t>Влажность: 54%</t>
  </si>
  <si>
    <t>Осадки: ясно</t>
  </si>
  <si>
    <t xml:space="preserve">Ветер: </t>
  </si>
  <si>
    <t>шоссе - групповая гонка</t>
  </si>
  <si>
    <t>Мужчины</t>
  </si>
  <si>
    <t>шоссе - индивидуальная гонка на время</t>
  </si>
  <si>
    <t>ДАТА ПРОВЕДЕНИЯ: 14 июня 2023 года</t>
  </si>
  <si>
    <t>ВАЙПАН В.Г. (1К, г. ОМСК)</t>
  </si>
  <si>
    <t>СЛАБКОВСКАЯ В.Н. (ВК, г. ОМСК)</t>
  </si>
  <si>
    <t>ДИСТАНЦИЯ: ДЛИНА КРУГА/ЭТАПОВ</t>
  </si>
  <si>
    <t>15 км/1</t>
  </si>
  <si>
    <t>НАЧАЛО ГОНКИ:</t>
  </si>
  <si>
    <t>ОКОНЧАНИЕ ГОНКИ:</t>
  </si>
  <si>
    <t>Температура: +15</t>
  </si>
  <si>
    <t>ТЕБЕНЬКОВ Всеволод</t>
  </si>
  <si>
    <t>Кемеровская обл.</t>
  </si>
  <si>
    <t>ТОБОЛКИН Артем</t>
  </si>
  <si>
    <t>Тюменская обл.</t>
  </si>
  <si>
    <t>ЦВЕТЦИХ Кирилл</t>
  </si>
  <si>
    <t>ОРЛОВ Степан</t>
  </si>
  <si>
    <t>БЕРСЕНЕВ Иван</t>
  </si>
  <si>
    <t>ШКИРМОНТОВ Артем</t>
  </si>
  <si>
    <t>ВЫБОРНЫЙ Максим</t>
  </si>
  <si>
    <t>ЮРЛОВ Глеб</t>
  </si>
  <si>
    <t>ПЕСОЦКИЙ Степан</t>
  </si>
  <si>
    <t>ШТЕЙНЛЕ Мирослав</t>
  </si>
  <si>
    <t>КОЗЫРЕВ Данил</t>
  </si>
  <si>
    <t>БАБИН Дмитрий</t>
  </si>
  <si>
    <t>РЕЗЕПИН Иван</t>
  </si>
  <si>
    <t>ДАВЫДОВ Артем</t>
  </si>
  <si>
    <t>ГАВРИЛЮК Даниил</t>
  </si>
  <si>
    <t>ИВАНОВ Егор</t>
  </si>
  <si>
    <t>КОСТЯГИН Богдан</t>
  </si>
  <si>
    <t>ПОЗДНЯКОВ Илья</t>
  </si>
  <si>
    <t>МОЖУЛО Андрей</t>
  </si>
  <si>
    <t>АЛЕКСЕЕВ Даниил</t>
  </si>
  <si>
    <t>КОЛЕСОВ Степан</t>
  </si>
  <si>
    <t>ГЕЙНЦ Илья</t>
  </si>
  <si>
    <t>нс</t>
  </si>
  <si>
    <t>ЛАПШИН Иван</t>
  </si>
  <si>
    <t>1 сп.юн.р.</t>
  </si>
  <si>
    <t>№ ЕКП 2023: 31304</t>
  </si>
  <si>
    <t>№ ВРВС: 0080511611Я</t>
  </si>
  <si>
    <t>Девушки 15-16 лет</t>
  </si>
  <si>
    <t>БАРИНОВА Диана</t>
  </si>
  <si>
    <t>САЙГАНОВА Мария</t>
  </si>
  <si>
    <t>ПЕТРОВА Анна</t>
  </si>
  <si>
    <t>МЕДВЕДЕВА Кристина</t>
  </si>
  <si>
    <t>МОСКАЛЕНКО Варвара</t>
  </si>
  <si>
    <t>ЦИЛИНКЕВИЧ Полина</t>
  </si>
  <si>
    <t>ПОДКОРЫТОВА Варвара</t>
  </si>
  <si>
    <t>СКВОРЦОВА Мария</t>
  </si>
  <si>
    <t>Кемеровская обл.-Кузбасс</t>
  </si>
  <si>
    <t>КАРПОВА Ксения</t>
  </si>
  <si>
    <t>ЧЕТКИНА Виталия</t>
  </si>
  <si>
    <t>ДЕСЯТКОВА Елизавета</t>
  </si>
  <si>
    <t>ВАГАНИНА Ирина</t>
  </si>
  <si>
    <t>ГОРЕВА Арина</t>
  </si>
  <si>
    <t>ГРУЗДЕВА Ксения</t>
  </si>
  <si>
    <t>ВОРОНЧЕНКО Варвара</t>
  </si>
  <si>
    <t>ШАЙХЛИСЛАМОВА Карина</t>
  </si>
  <si>
    <t>КЛОЧКО София</t>
  </si>
  <si>
    <t>ГАРАЙШИНА Виктория</t>
  </si>
  <si>
    <t>МЕЗИНА Ксения</t>
  </si>
  <si>
    <t>ШЕШЕНИНА Юлия</t>
  </si>
  <si>
    <t>ЗАРИНА Дарья</t>
  </si>
  <si>
    <t>ЭВАЛЬД Вероника</t>
  </si>
  <si>
    <t>ГРИГОРЬЕВА Алёна</t>
  </si>
  <si>
    <t>ФЕТИСОВА Татьяна</t>
  </si>
  <si>
    <t>АБОЛОВА Елизавета</t>
  </si>
  <si>
    <t>Юниоры 17-18 лет</t>
  </si>
  <si>
    <t>20 км/1</t>
  </si>
  <si>
    <t>САННИКОВ Евгений</t>
  </si>
  <si>
    <t>КРАССА Арсений</t>
  </si>
  <si>
    <t>СУГАК Дмитрий</t>
  </si>
  <si>
    <t>ПРИДАТЧЕНКО Егор</t>
  </si>
  <si>
    <t>УСТИНОВ Никита</t>
  </si>
  <si>
    <t>СЕРЕБРЕННИКОВ Иван</t>
  </si>
  <si>
    <t>ШКРЯБИН Арсен</t>
  </si>
  <si>
    <t>ПУХОРЕВ Алексей</t>
  </si>
  <si>
    <t>ГОЛОВИН Егор</t>
  </si>
  <si>
    <t>СОТНИКОВ Никита</t>
  </si>
  <si>
    <t>САВЕНКОВ Максим</t>
  </si>
  <si>
    <t>Юниорки 17-18 лет</t>
  </si>
  <si>
    <t>САВИЦКАЯ Анастасия</t>
  </si>
  <si>
    <t>ФАТЕЕВА Александра</t>
  </si>
  <si>
    <t>ЛУЧНИКОВА Алина</t>
  </si>
  <si>
    <t>КОРХОВА Анастасия</t>
  </si>
  <si>
    <t>НИКОЛАЕВА Вероника</t>
  </si>
  <si>
    <t>МАНДРОВА Анастасия</t>
  </si>
  <si>
    <t>МУРАШКО Дмитрий</t>
  </si>
  <si>
    <t>ВЕДМИДЬ Георгий</t>
  </si>
  <si>
    <t>ДИКИЙ Марк</t>
  </si>
  <si>
    <t>ЖУКОВ Андрей</t>
  </si>
  <si>
    <t>ГЕРЦИК Георгий</t>
  </si>
  <si>
    <t>ЛЯШКО Владислав</t>
  </si>
  <si>
    <t>ДАТА ПРОВЕДЕНИЯ: 15 июня 2023 года</t>
  </si>
  <si>
    <t>42 км/1</t>
  </si>
  <si>
    <t>ДОЦЕНКО Никита</t>
  </si>
  <si>
    <t>№ ВРВС: 0080601611Я</t>
  </si>
  <si>
    <t>ГАСПАРЯН Артур</t>
  </si>
  <si>
    <t>56 км/1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</si>
</sst>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hh:mm:ss"/>
    <numFmt numFmtId="166" formatCode="h:mm:ss.00"/>
  </numFmts>
  <fonts count="1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51">
    <xf numFmtId="0" fontId="0" fillId="0" borderId="0" xfId="0"/>
    <xf numFmtId="0" fontId="5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1" fillId="0" borderId="12" xfId="2" applyFont="1" applyBorder="1" applyAlignment="1">
      <alignment horizontal="left" vertical="center"/>
    </xf>
    <xf numFmtId="0" fontId="12" fillId="0" borderId="2" xfId="2" applyFont="1" applyBorder="1" applyAlignment="1">
      <alignment horizontal="center" vertical="center"/>
    </xf>
    <xf numFmtId="1" fontId="12" fillId="0" borderId="2" xfId="2" applyNumberFormat="1" applyFont="1" applyBorder="1" applyAlignment="1">
      <alignment horizontal="center" vertical="center"/>
    </xf>
    <xf numFmtId="0" fontId="12" fillId="0" borderId="2" xfId="2" applyFont="1" applyBorder="1" applyAlignment="1">
      <alignment vertical="center"/>
    </xf>
    <xf numFmtId="0" fontId="11" fillId="0" borderId="2" xfId="2" applyFont="1" applyBorder="1" applyAlignment="1">
      <alignment horizontal="right" vertical="center"/>
    </xf>
    <xf numFmtId="21" fontId="12" fillId="0" borderId="2" xfId="2" applyNumberFormat="1" applyFont="1" applyBorder="1" applyAlignment="1">
      <alignment vertical="center"/>
    </xf>
    <xf numFmtId="0" fontId="14" fillId="0" borderId="2" xfId="2" applyFont="1" applyBorder="1" applyAlignment="1">
      <alignment horizontal="right" vertical="center"/>
    </xf>
    <xf numFmtId="0" fontId="14" fillId="0" borderId="13" xfId="2" applyFont="1" applyBorder="1" applyAlignment="1">
      <alignment horizontal="right" vertical="center"/>
    </xf>
    <xf numFmtId="0" fontId="11" fillId="0" borderId="14" xfId="2" applyFont="1" applyBorder="1" applyAlignment="1">
      <alignment horizontal="left" vertical="center"/>
    </xf>
    <xf numFmtId="0" fontId="12" fillId="0" borderId="3" xfId="2" applyFont="1" applyBorder="1" applyAlignment="1">
      <alignment horizontal="center" vertical="center"/>
    </xf>
    <xf numFmtId="0" fontId="12" fillId="0" borderId="3" xfId="2" applyFont="1" applyBorder="1" applyAlignment="1">
      <alignment vertical="center"/>
    </xf>
    <xf numFmtId="0" fontId="11" fillId="0" borderId="3" xfId="2" applyFont="1" applyBorder="1" applyAlignment="1">
      <alignment horizontal="right" vertical="center"/>
    </xf>
    <xf numFmtId="21" fontId="12" fillId="0" borderId="3" xfId="2" applyNumberFormat="1" applyFont="1" applyBorder="1" applyAlignment="1">
      <alignment vertical="center"/>
    </xf>
    <xf numFmtId="0" fontId="14" fillId="0" borderId="3" xfId="2" applyFont="1" applyBorder="1" applyAlignment="1">
      <alignment horizontal="right" vertical="center"/>
    </xf>
    <xf numFmtId="0" fontId="14" fillId="0" borderId="15" xfId="2" applyFont="1" applyBorder="1" applyAlignment="1">
      <alignment horizontal="right" vertical="center"/>
    </xf>
    <xf numFmtId="0" fontId="11" fillId="0" borderId="16" xfId="2" applyFont="1" applyBorder="1" applyAlignment="1">
      <alignment vertical="center"/>
    </xf>
    <xf numFmtId="0" fontId="11" fillId="0" borderId="5" xfId="2" applyFont="1" applyBorder="1" applyAlignment="1">
      <alignment horizontal="center" vertical="center"/>
    </xf>
    <xf numFmtId="0" fontId="11" fillId="0" borderId="5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5" xfId="2" applyFont="1" applyBorder="1" applyAlignment="1">
      <alignment horizontal="right" vertical="center"/>
    </xf>
    <xf numFmtId="0" fontId="6" fillId="0" borderId="4" xfId="2" applyFont="1" applyBorder="1" applyAlignment="1">
      <alignment horizontal="left" vertical="center"/>
    </xf>
    <xf numFmtId="21" fontId="12" fillId="0" borderId="5" xfId="2" applyNumberFormat="1" applyFont="1" applyBorder="1" applyAlignment="1">
      <alignment vertical="center"/>
    </xf>
    <xf numFmtId="49" fontId="12" fillId="0" borderId="17" xfId="2" applyNumberFormat="1" applyFont="1" applyBorder="1" applyAlignment="1">
      <alignment horizontal="right" vertical="center"/>
    </xf>
    <xf numFmtId="0" fontId="5" fillId="0" borderId="5" xfId="2" applyFont="1" applyBorder="1" applyAlignment="1">
      <alignment horizontal="center" vertical="center"/>
    </xf>
    <xf numFmtId="0" fontId="5" fillId="0" borderId="5" xfId="2" applyFont="1" applyBorder="1" applyAlignment="1">
      <alignment vertical="center"/>
    </xf>
    <xf numFmtId="0" fontId="15" fillId="0" borderId="5" xfId="2" applyFont="1" applyBorder="1" applyAlignment="1">
      <alignment horizontal="center" vertical="center"/>
    </xf>
    <xf numFmtId="0" fontId="12" fillId="0" borderId="17" xfId="2" applyFont="1" applyBorder="1" applyAlignment="1">
      <alignment horizontal="right" vertical="center"/>
    </xf>
    <xf numFmtId="0" fontId="5" fillId="0" borderId="28" xfId="2" applyFont="1" applyBorder="1" applyAlignment="1">
      <alignment vertical="center"/>
    </xf>
    <xf numFmtId="0" fontId="5" fillId="0" borderId="27" xfId="2" applyFont="1" applyBorder="1" applyAlignment="1">
      <alignment horizontal="center" vertical="center"/>
    </xf>
    <xf numFmtId="0" fontId="5" fillId="0" borderId="27" xfId="2" applyFont="1" applyBorder="1" applyAlignment="1">
      <alignment vertical="center"/>
    </xf>
    <xf numFmtId="21" fontId="5" fillId="0" borderId="27" xfId="2" applyNumberFormat="1" applyFont="1" applyBorder="1" applyAlignment="1">
      <alignment vertical="center"/>
    </xf>
    <xf numFmtId="0" fontId="5" fillId="0" borderId="29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8" applyFont="1" applyAlignment="1">
      <alignment vertical="center" wrapText="1"/>
    </xf>
    <xf numFmtId="0" fontId="15" fillId="0" borderId="0" xfId="2" applyFont="1" applyAlignment="1">
      <alignment horizontal="center" vertical="center" wrapText="1"/>
    </xf>
    <xf numFmtId="164" fontId="15" fillId="0" borderId="0" xfId="2" applyNumberFormat="1" applyFont="1" applyAlignment="1">
      <alignment horizontal="center" vertical="center" wrapText="1"/>
    </xf>
    <xf numFmtId="0" fontId="15" fillId="0" borderId="0" xfId="2" applyFont="1" applyAlignment="1">
      <alignment vertical="center" wrapText="1"/>
    </xf>
    <xf numFmtId="21" fontId="15" fillId="0" borderId="0" xfId="2" applyNumberFormat="1" applyFont="1" applyAlignment="1">
      <alignment vertical="center" wrapText="1"/>
    </xf>
    <xf numFmtId="49" fontId="12" fillId="0" borderId="2" xfId="2" applyNumberFormat="1" applyFont="1" applyBorder="1" applyAlignment="1">
      <alignment horizontal="right" vertical="center"/>
    </xf>
    <xf numFmtId="49" fontId="12" fillId="0" borderId="4" xfId="2" applyNumberFormat="1" applyFont="1" applyBorder="1" applyAlignment="1">
      <alignment vertical="center"/>
    </xf>
    <xf numFmtId="21" fontId="12" fillId="0" borderId="0" xfId="2" applyNumberFormat="1" applyFont="1" applyAlignment="1">
      <alignment vertical="center"/>
    </xf>
    <xf numFmtId="49" fontId="12" fillId="0" borderId="0" xfId="2" applyNumberFormat="1" applyFont="1" applyAlignment="1">
      <alignment vertical="center"/>
    </xf>
    <xf numFmtId="49" fontId="12" fillId="0" borderId="17" xfId="2" applyNumberFormat="1" applyFont="1" applyBorder="1" applyAlignment="1">
      <alignment vertical="center"/>
    </xf>
    <xf numFmtId="0" fontId="12" fillId="0" borderId="16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49" fontId="12" fillId="0" borderId="5" xfId="2" applyNumberFormat="1" applyFont="1" applyBorder="1" applyAlignment="1">
      <alignment horizontal="left" vertical="center"/>
    </xf>
    <xf numFmtId="49" fontId="12" fillId="0" borderId="5" xfId="2" applyNumberFormat="1" applyFont="1" applyBorder="1" applyAlignment="1">
      <alignment vertical="center"/>
    </xf>
    <xf numFmtId="21" fontId="5" fillId="0" borderId="0" xfId="2" applyNumberFormat="1" applyFont="1" applyAlignment="1">
      <alignment horizontal="center" vertical="center"/>
    </xf>
    <xf numFmtId="21" fontId="5" fillId="0" borderId="0" xfId="2" applyNumberFormat="1" applyFont="1" applyAlignment="1">
      <alignment vertical="center"/>
    </xf>
    <xf numFmtId="14" fontId="12" fillId="0" borderId="3" xfId="2" applyNumberFormat="1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4" xfId="4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2" fontId="5" fillId="0" borderId="4" xfId="0" applyNumberFormat="1" applyFont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/>
    </xf>
    <xf numFmtId="0" fontId="18" fillId="0" borderId="1" xfId="8" applyFont="1" applyBorder="1" applyAlignment="1">
      <alignment horizontal="center" vertical="center" wrapText="1"/>
    </xf>
    <xf numFmtId="165" fontId="5" fillId="0" borderId="1" xfId="2" applyNumberFormat="1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 wrapText="1"/>
    </xf>
    <xf numFmtId="47" fontId="5" fillId="0" borderId="1" xfId="2" applyNumberFormat="1" applyFont="1" applyBorder="1" applyAlignment="1">
      <alignment horizontal="center" vertical="center"/>
    </xf>
    <xf numFmtId="0" fontId="5" fillId="0" borderId="35" xfId="2" applyFont="1" applyBorder="1" applyAlignment="1">
      <alignment horizontal="center" vertical="center"/>
    </xf>
    <xf numFmtId="0" fontId="5" fillId="0" borderId="36" xfId="0" applyFont="1" applyBorder="1" applyAlignment="1">
      <alignment horizontal="left" vertical="center" wrapText="1"/>
    </xf>
    <xf numFmtId="1" fontId="5" fillId="0" borderId="36" xfId="0" applyNumberFormat="1" applyFont="1" applyBorder="1" applyAlignment="1">
      <alignment horizontal="center" vertical="center"/>
    </xf>
    <xf numFmtId="0" fontId="18" fillId="0" borderId="36" xfId="8" applyFont="1" applyBorder="1" applyAlignment="1">
      <alignment horizontal="center" vertical="center" wrapText="1"/>
    </xf>
    <xf numFmtId="165" fontId="5" fillId="0" borderId="36" xfId="2" applyNumberFormat="1" applyFont="1" applyBorder="1" applyAlignment="1">
      <alignment horizontal="center" vertical="center"/>
    </xf>
    <xf numFmtId="47" fontId="5" fillId="0" borderId="36" xfId="2" applyNumberFormat="1" applyFont="1" applyBorder="1" applyAlignment="1">
      <alignment horizontal="center" vertical="center"/>
    </xf>
    <xf numFmtId="0" fontId="5" fillId="0" borderId="37" xfId="2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36" xfId="0" applyNumberFormat="1" applyFont="1" applyBorder="1" applyAlignment="1">
      <alignment horizontal="center" vertical="center" wrapText="1"/>
    </xf>
    <xf numFmtId="0" fontId="12" fillId="3" borderId="12" xfId="0" applyFont="1" applyFill="1" applyBorder="1" applyAlignment="1">
      <alignment vertical="center"/>
    </xf>
    <xf numFmtId="0" fontId="12" fillId="3" borderId="33" xfId="0" applyFont="1" applyFill="1" applyBorder="1" applyAlignment="1">
      <alignment vertical="center"/>
    </xf>
    <xf numFmtId="0" fontId="12" fillId="0" borderId="0" xfId="2" applyFont="1" applyBorder="1" applyAlignment="1">
      <alignment horizontal="center" vertical="center"/>
    </xf>
    <xf numFmtId="9" fontId="12" fillId="0" borderId="0" xfId="2" applyNumberFormat="1" applyFont="1" applyBorder="1" applyAlignment="1">
      <alignment horizontal="right" vertical="center"/>
    </xf>
    <xf numFmtId="0" fontId="12" fillId="0" borderId="0" xfId="2" applyFont="1" applyBorder="1" applyAlignment="1">
      <alignment horizontal="right" vertical="center"/>
    </xf>
    <xf numFmtId="0" fontId="12" fillId="0" borderId="33" xfId="2" applyFont="1" applyBorder="1" applyAlignment="1">
      <alignment horizontal="left" vertical="center"/>
    </xf>
    <xf numFmtId="0" fontId="5" fillId="0" borderId="33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12" fillId="0" borderId="33" xfId="2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9" fillId="0" borderId="4" xfId="2" applyFont="1" applyBorder="1" applyAlignment="1">
      <alignment horizontal="left" vertical="center"/>
    </xf>
    <xf numFmtId="0" fontId="5" fillId="0" borderId="6" xfId="2" applyFont="1" applyBorder="1" applyAlignment="1">
      <alignment vertical="center"/>
    </xf>
    <xf numFmtId="166" fontId="5" fillId="0" borderId="1" xfId="2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0" fontId="5" fillId="0" borderId="36" xfId="2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>
      <alignment horizontal="center" vertical="center" wrapText="1"/>
    </xf>
    <xf numFmtId="166" fontId="5" fillId="0" borderId="36" xfId="2" applyNumberFormat="1" applyFont="1" applyBorder="1" applyAlignment="1">
      <alignment horizontal="center" vertical="center"/>
    </xf>
    <xf numFmtId="166" fontId="5" fillId="0" borderId="36" xfId="0" applyNumberFormat="1" applyFont="1" applyBorder="1" applyAlignment="1">
      <alignment horizontal="center" vertical="center"/>
    </xf>
    <xf numFmtId="2" fontId="5" fillId="0" borderId="36" xfId="0" applyNumberFormat="1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5" fillId="0" borderId="36" xfId="0" applyNumberFormat="1" applyFont="1" applyBorder="1" applyAlignment="1">
      <alignment horizontal="center" vertical="center"/>
    </xf>
    <xf numFmtId="0" fontId="15" fillId="0" borderId="20" xfId="2" applyFont="1" applyBorder="1" applyAlignment="1">
      <alignment horizontal="center" vertical="center"/>
    </xf>
    <xf numFmtId="0" fontId="15" fillId="0" borderId="21" xfId="2" applyFont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14" fillId="2" borderId="17" xfId="2" applyFont="1" applyFill="1" applyBorder="1" applyAlignment="1">
      <alignment horizontal="center" vertical="center"/>
    </xf>
    <xf numFmtId="0" fontId="15" fillId="0" borderId="22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6" fillId="2" borderId="3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32" xfId="2" applyFont="1" applyFill="1" applyBorder="1" applyAlignment="1">
      <alignment horizontal="center" vertical="center" wrapText="1"/>
    </xf>
    <xf numFmtId="0" fontId="6" fillId="2" borderId="19" xfId="2" applyFont="1" applyFill="1" applyBorder="1" applyAlignment="1">
      <alignment horizontal="center" vertical="center" wrapText="1"/>
    </xf>
    <xf numFmtId="0" fontId="6" fillId="2" borderId="31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11" fillId="2" borderId="17" xfId="2" applyFont="1" applyFill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21" fontId="6" fillId="2" borderId="31" xfId="3" applyNumberFormat="1" applyFont="1" applyFill="1" applyBorder="1" applyAlignment="1">
      <alignment horizontal="center" vertical="center" wrapText="1"/>
    </xf>
    <xf numFmtId="21" fontId="6" fillId="2" borderId="1" xfId="3" applyNumberFormat="1" applyFont="1" applyFill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1" fillId="2" borderId="16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0" fontId="6" fillId="2" borderId="30" xfId="2" applyFont="1" applyFill="1" applyBorder="1" applyAlignment="1">
      <alignment horizontal="center" vertical="center"/>
    </xf>
    <xf numFmtId="0" fontId="6" fillId="2" borderId="18" xfId="2" applyFont="1" applyFill="1" applyBorder="1" applyAlignment="1">
      <alignment horizontal="center" vertical="center"/>
    </xf>
    <xf numFmtId="0" fontId="11" fillId="2" borderId="25" xfId="2" applyFont="1" applyFill="1" applyBorder="1" applyAlignment="1">
      <alignment horizontal="center" vertical="center"/>
    </xf>
    <xf numFmtId="0" fontId="11" fillId="2" borderId="23" xfId="2" applyFont="1" applyFill="1" applyBorder="1" applyAlignment="1">
      <alignment horizontal="center" vertical="center"/>
    </xf>
    <xf numFmtId="0" fontId="11" fillId="2" borderId="26" xfId="2" applyFont="1" applyFill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24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7CE"/>
      <color rgb="FF9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97692</xdr:colOff>
      <xdr:row>0</xdr:row>
      <xdr:rowOff>73269</xdr:rowOff>
    </xdr:from>
    <xdr:to>
      <xdr:col>1</xdr:col>
      <xdr:colOff>427403</xdr:colOff>
      <xdr:row>3</xdr:row>
      <xdr:rowOff>97692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92" y="73269"/>
          <a:ext cx="793749" cy="867019"/>
        </a:xfrm>
        <a:prstGeom prst="rect">
          <a:avLst/>
        </a:prstGeom>
      </xdr:spPr>
    </xdr:pic>
    <xdr:clientData/>
  </xdr:twoCellAnchor>
  <xdr:twoCellAnchor editAs="oneCell">
    <xdr:from>
      <xdr:col>2</xdr:col>
      <xdr:colOff>278083</xdr:colOff>
      <xdr:row>0</xdr:row>
      <xdr:rowOff>73271</xdr:rowOff>
    </xdr:from>
    <xdr:to>
      <xdr:col>3</xdr:col>
      <xdr:colOff>862090</xdr:colOff>
      <xdr:row>3</xdr:row>
      <xdr:rowOff>139332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160" y="73271"/>
          <a:ext cx="1426775" cy="908657"/>
        </a:xfrm>
        <a:prstGeom prst="rect">
          <a:avLst/>
        </a:prstGeom>
      </xdr:spPr>
    </xdr:pic>
    <xdr:clientData/>
  </xdr:twoCellAnchor>
  <xdr:oneCellAnchor>
    <xdr:from>
      <xdr:col>11</xdr:col>
      <xdr:colOff>99599</xdr:colOff>
      <xdr:row>0</xdr:row>
      <xdr:rowOff>36634</xdr:rowOff>
    </xdr:from>
    <xdr:ext cx="946663" cy="805962"/>
    <xdr:pic>
      <xdr:nvPicPr>
        <xdr:cNvPr id="10" name="Picture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558061" y="36634"/>
          <a:ext cx="946663" cy="805962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97692</xdr:colOff>
      <xdr:row>0</xdr:row>
      <xdr:rowOff>73269</xdr:rowOff>
    </xdr:from>
    <xdr:to>
      <xdr:col>1</xdr:col>
      <xdr:colOff>427403</xdr:colOff>
      <xdr:row>3</xdr:row>
      <xdr:rowOff>97692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A0BE973-D035-4E64-9386-BCCC9E44DD25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92" y="73269"/>
          <a:ext cx="809771" cy="870243"/>
        </a:xfrm>
        <a:prstGeom prst="rect">
          <a:avLst/>
        </a:prstGeom>
      </xdr:spPr>
    </xdr:pic>
    <xdr:clientData/>
  </xdr:twoCellAnchor>
  <xdr:twoCellAnchor editAs="oneCell">
    <xdr:from>
      <xdr:col>2</xdr:col>
      <xdr:colOff>278083</xdr:colOff>
      <xdr:row>0</xdr:row>
      <xdr:rowOff>73271</xdr:rowOff>
    </xdr:from>
    <xdr:to>
      <xdr:col>3</xdr:col>
      <xdr:colOff>862090</xdr:colOff>
      <xdr:row>3</xdr:row>
      <xdr:rowOff>139332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C56ADFB1-7EC9-49B8-8E96-A318A606860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03" y="73271"/>
          <a:ext cx="1437447" cy="911881"/>
        </a:xfrm>
        <a:prstGeom prst="rect">
          <a:avLst/>
        </a:prstGeom>
      </xdr:spPr>
    </xdr:pic>
    <xdr:clientData/>
  </xdr:twoCellAnchor>
  <xdr:oneCellAnchor>
    <xdr:from>
      <xdr:col>11</xdr:col>
      <xdr:colOff>99599</xdr:colOff>
      <xdr:row>0</xdr:row>
      <xdr:rowOff>36634</xdr:rowOff>
    </xdr:from>
    <xdr:ext cx="946663" cy="805962"/>
    <xdr:pic>
      <xdr:nvPicPr>
        <xdr:cNvPr id="4" name="Picture 2">
          <a:extLst>
            <a:ext uri="{FF2B5EF4-FFF2-40B4-BE49-F238E27FC236}">
              <a16:creationId xmlns:a16="http://schemas.microsoft.com/office/drawing/2014/main" id="{AF69F114-CE13-44B9-822B-00200B41D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630439" y="36634"/>
          <a:ext cx="946663" cy="80596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97692</xdr:colOff>
      <xdr:row>0</xdr:row>
      <xdr:rowOff>73269</xdr:rowOff>
    </xdr:from>
    <xdr:to>
      <xdr:col>1</xdr:col>
      <xdr:colOff>427403</xdr:colOff>
      <xdr:row>3</xdr:row>
      <xdr:rowOff>97692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4EC906E-A94E-4047-B83E-2325F85C97F5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92" y="73269"/>
          <a:ext cx="809771" cy="870243"/>
        </a:xfrm>
        <a:prstGeom prst="rect">
          <a:avLst/>
        </a:prstGeom>
      </xdr:spPr>
    </xdr:pic>
    <xdr:clientData/>
  </xdr:twoCellAnchor>
  <xdr:twoCellAnchor editAs="oneCell">
    <xdr:from>
      <xdr:col>2</xdr:col>
      <xdr:colOff>278083</xdr:colOff>
      <xdr:row>0</xdr:row>
      <xdr:rowOff>73271</xdr:rowOff>
    </xdr:from>
    <xdr:to>
      <xdr:col>3</xdr:col>
      <xdr:colOff>862090</xdr:colOff>
      <xdr:row>3</xdr:row>
      <xdr:rowOff>139332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C6D28C84-0193-4DC4-8E1B-ED84929997A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03" y="73271"/>
          <a:ext cx="1437447" cy="911881"/>
        </a:xfrm>
        <a:prstGeom prst="rect">
          <a:avLst/>
        </a:prstGeom>
      </xdr:spPr>
    </xdr:pic>
    <xdr:clientData/>
  </xdr:twoCellAnchor>
  <xdr:oneCellAnchor>
    <xdr:from>
      <xdr:col>11</xdr:col>
      <xdr:colOff>99599</xdr:colOff>
      <xdr:row>0</xdr:row>
      <xdr:rowOff>36634</xdr:rowOff>
    </xdr:from>
    <xdr:ext cx="946663" cy="805962"/>
    <xdr:pic>
      <xdr:nvPicPr>
        <xdr:cNvPr id="4" name="Picture 2">
          <a:extLst>
            <a:ext uri="{FF2B5EF4-FFF2-40B4-BE49-F238E27FC236}">
              <a16:creationId xmlns:a16="http://schemas.microsoft.com/office/drawing/2014/main" id="{AC229305-05AE-4973-AD0B-655EAC98D1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097039" y="36634"/>
          <a:ext cx="946663" cy="805962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97692</xdr:colOff>
      <xdr:row>0</xdr:row>
      <xdr:rowOff>73269</xdr:rowOff>
    </xdr:from>
    <xdr:to>
      <xdr:col>1</xdr:col>
      <xdr:colOff>427403</xdr:colOff>
      <xdr:row>3</xdr:row>
      <xdr:rowOff>97692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1C47559F-3FE0-449A-93CB-F215DE6F28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92" y="73269"/>
          <a:ext cx="809771" cy="870243"/>
        </a:xfrm>
        <a:prstGeom prst="rect">
          <a:avLst/>
        </a:prstGeom>
      </xdr:spPr>
    </xdr:pic>
    <xdr:clientData/>
  </xdr:twoCellAnchor>
  <xdr:twoCellAnchor editAs="oneCell">
    <xdr:from>
      <xdr:col>2</xdr:col>
      <xdr:colOff>278083</xdr:colOff>
      <xdr:row>0</xdr:row>
      <xdr:rowOff>73271</xdr:rowOff>
    </xdr:from>
    <xdr:to>
      <xdr:col>3</xdr:col>
      <xdr:colOff>862090</xdr:colOff>
      <xdr:row>3</xdr:row>
      <xdr:rowOff>139332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A807CEE-3823-41CA-8FD5-59314330F83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03" y="73271"/>
          <a:ext cx="1437447" cy="911881"/>
        </a:xfrm>
        <a:prstGeom prst="rect">
          <a:avLst/>
        </a:prstGeom>
      </xdr:spPr>
    </xdr:pic>
    <xdr:clientData/>
  </xdr:twoCellAnchor>
  <xdr:oneCellAnchor>
    <xdr:from>
      <xdr:col>11</xdr:col>
      <xdr:colOff>99599</xdr:colOff>
      <xdr:row>0</xdr:row>
      <xdr:rowOff>36634</xdr:rowOff>
    </xdr:from>
    <xdr:ext cx="946663" cy="805962"/>
    <xdr:pic>
      <xdr:nvPicPr>
        <xdr:cNvPr id="4" name="Picture 2">
          <a:extLst>
            <a:ext uri="{FF2B5EF4-FFF2-40B4-BE49-F238E27FC236}">
              <a16:creationId xmlns:a16="http://schemas.microsoft.com/office/drawing/2014/main" id="{1A8D3541-9427-4A9F-9662-C174E87726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767599" y="36634"/>
          <a:ext cx="946663" cy="805962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97692</xdr:colOff>
      <xdr:row>0</xdr:row>
      <xdr:rowOff>73269</xdr:rowOff>
    </xdr:from>
    <xdr:to>
      <xdr:col>1</xdr:col>
      <xdr:colOff>427403</xdr:colOff>
      <xdr:row>3</xdr:row>
      <xdr:rowOff>97692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12CC5DA-84C4-423B-88FC-30CF1A521838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92" y="73269"/>
          <a:ext cx="809771" cy="870243"/>
        </a:xfrm>
        <a:prstGeom prst="rect">
          <a:avLst/>
        </a:prstGeom>
      </xdr:spPr>
    </xdr:pic>
    <xdr:clientData/>
  </xdr:twoCellAnchor>
  <xdr:twoCellAnchor editAs="oneCell">
    <xdr:from>
      <xdr:col>2</xdr:col>
      <xdr:colOff>278083</xdr:colOff>
      <xdr:row>0</xdr:row>
      <xdr:rowOff>73271</xdr:rowOff>
    </xdr:from>
    <xdr:to>
      <xdr:col>3</xdr:col>
      <xdr:colOff>862090</xdr:colOff>
      <xdr:row>3</xdr:row>
      <xdr:rowOff>139332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DA90A253-E02D-4D55-84CF-2C5F138387A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03" y="73271"/>
          <a:ext cx="1437447" cy="911881"/>
        </a:xfrm>
        <a:prstGeom prst="rect">
          <a:avLst/>
        </a:prstGeom>
      </xdr:spPr>
    </xdr:pic>
    <xdr:clientData/>
  </xdr:twoCellAnchor>
  <xdr:oneCellAnchor>
    <xdr:from>
      <xdr:col>11</xdr:col>
      <xdr:colOff>99599</xdr:colOff>
      <xdr:row>0</xdr:row>
      <xdr:rowOff>36634</xdr:rowOff>
    </xdr:from>
    <xdr:ext cx="946663" cy="805962"/>
    <xdr:pic>
      <xdr:nvPicPr>
        <xdr:cNvPr id="4" name="Picture 2">
          <a:extLst>
            <a:ext uri="{FF2B5EF4-FFF2-40B4-BE49-F238E27FC236}">
              <a16:creationId xmlns:a16="http://schemas.microsoft.com/office/drawing/2014/main" id="{6351BFCB-5AAC-41CF-9772-2D5BD74336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767599" y="36634"/>
          <a:ext cx="946663" cy="805962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97692</xdr:colOff>
      <xdr:row>0</xdr:row>
      <xdr:rowOff>73269</xdr:rowOff>
    </xdr:from>
    <xdr:to>
      <xdr:col>1</xdr:col>
      <xdr:colOff>427403</xdr:colOff>
      <xdr:row>3</xdr:row>
      <xdr:rowOff>97692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D35F885-6BF2-46E5-AE9F-24FC0D27360E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92" y="73269"/>
          <a:ext cx="809771" cy="870243"/>
        </a:xfrm>
        <a:prstGeom prst="rect">
          <a:avLst/>
        </a:prstGeom>
      </xdr:spPr>
    </xdr:pic>
    <xdr:clientData/>
  </xdr:twoCellAnchor>
  <xdr:twoCellAnchor editAs="oneCell">
    <xdr:from>
      <xdr:col>2</xdr:col>
      <xdr:colOff>278083</xdr:colOff>
      <xdr:row>0</xdr:row>
      <xdr:rowOff>73271</xdr:rowOff>
    </xdr:from>
    <xdr:to>
      <xdr:col>3</xdr:col>
      <xdr:colOff>862090</xdr:colOff>
      <xdr:row>3</xdr:row>
      <xdr:rowOff>139332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843B70CE-8D54-4AA1-8010-E5400E6B44A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03" y="73271"/>
          <a:ext cx="1437447" cy="911881"/>
        </a:xfrm>
        <a:prstGeom prst="rect">
          <a:avLst/>
        </a:prstGeom>
      </xdr:spPr>
    </xdr:pic>
    <xdr:clientData/>
  </xdr:twoCellAnchor>
  <xdr:oneCellAnchor>
    <xdr:from>
      <xdr:col>11</xdr:col>
      <xdr:colOff>99599</xdr:colOff>
      <xdr:row>0</xdr:row>
      <xdr:rowOff>36634</xdr:rowOff>
    </xdr:from>
    <xdr:ext cx="946663" cy="805962"/>
    <xdr:pic>
      <xdr:nvPicPr>
        <xdr:cNvPr id="4" name="Picture 2">
          <a:extLst>
            <a:ext uri="{FF2B5EF4-FFF2-40B4-BE49-F238E27FC236}">
              <a16:creationId xmlns:a16="http://schemas.microsoft.com/office/drawing/2014/main" id="{F6988DED-A945-4408-9758-905E5E9B37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767599" y="36634"/>
          <a:ext cx="946663" cy="805962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97692</xdr:colOff>
      <xdr:row>0</xdr:row>
      <xdr:rowOff>73269</xdr:rowOff>
    </xdr:from>
    <xdr:to>
      <xdr:col>1</xdr:col>
      <xdr:colOff>427403</xdr:colOff>
      <xdr:row>3</xdr:row>
      <xdr:rowOff>97692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E7A7CD4A-C4A9-4442-AF6B-BB62E7546529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92" y="73269"/>
          <a:ext cx="809771" cy="870243"/>
        </a:xfrm>
        <a:prstGeom prst="rect">
          <a:avLst/>
        </a:prstGeom>
      </xdr:spPr>
    </xdr:pic>
    <xdr:clientData/>
  </xdr:twoCellAnchor>
  <xdr:twoCellAnchor editAs="oneCell">
    <xdr:from>
      <xdr:col>2</xdr:col>
      <xdr:colOff>278083</xdr:colOff>
      <xdr:row>0</xdr:row>
      <xdr:rowOff>73271</xdr:rowOff>
    </xdr:from>
    <xdr:to>
      <xdr:col>3</xdr:col>
      <xdr:colOff>862090</xdr:colOff>
      <xdr:row>3</xdr:row>
      <xdr:rowOff>139332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BC04B082-7837-4A99-9209-889FFB24DEB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03" y="73271"/>
          <a:ext cx="1437447" cy="911881"/>
        </a:xfrm>
        <a:prstGeom prst="rect">
          <a:avLst/>
        </a:prstGeom>
      </xdr:spPr>
    </xdr:pic>
    <xdr:clientData/>
  </xdr:twoCellAnchor>
  <xdr:oneCellAnchor>
    <xdr:from>
      <xdr:col>11</xdr:col>
      <xdr:colOff>99599</xdr:colOff>
      <xdr:row>0</xdr:row>
      <xdr:rowOff>36634</xdr:rowOff>
    </xdr:from>
    <xdr:ext cx="946663" cy="805962"/>
    <xdr:pic>
      <xdr:nvPicPr>
        <xdr:cNvPr id="4" name="Picture 2">
          <a:extLst>
            <a:ext uri="{FF2B5EF4-FFF2-40B4-BE49-F238E27FC236}">
              <a16:creationId xmlns:a16="http://schemas.microsoft.com/office/drawing/2014/main" id="{F9F83941-A1DD-44C2-B612-4280A7309F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097039" y="36634"/>
          <a:ext cx="946663" cy="805962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97692</xdr:colOff>
      <xdr:row>0</xdr:row>
      <xdr:rowOff>73269</xdr:rowOff>
    </xdr:from>
    <xdr:to>
      <xdr:col>1</xdr:col>
      <xdr:colOff>427403</xdr:colOff>
      <xdr:row>3</xdr:row>
      <xdr:rowOff>97692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48666725-285C-4D65-93F3-14A48CFB89EA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92" y="73269"/>
          <a:ext cx="809771" cy="870243"/>
        </a:xfrm>
        <a:prstGeom prst="rect">
          <a:avLst/>
        </a:prstGeom>
      </xdr:spPr>
    </xdr:pic>
    <xdr:clientData/>
  </xdr:twoCellAnchor>
  <xdr:twoCellAnchor editAs="oneCell">
    <xdr:from>
      <xdr:col>2</xdr:col>
      <xdr:colOff>278083</xdr:colOff>
      <xdr:row>0</xdr:row>
      <xdr:rowOff>73271</xdr:rowOff>
    </xdr:from>
    <xdr:to>
      <xdr:col>3</xdr:col>
      <xdr:colOff>862090</xdr:colOff>
      <xdr:row>3</xdr:row>
      <xdr:rowOff>139332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55294E52-39D9-4C46-A152-0DFE82DB0F2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03" y="73271"/>
          <a:ext cx="1437447" cy="911881"/>
        </a:xfrm>
        <a:prstGeom prst="rect">
          <a:avLst/>
        </a:prstGeom>
      </xdr:spPr>
    </xdr:pic>
    <xdr:clientData/>
  </xdr:twoCellAnchor>
  <xdr:oneCellAnchor>
    <xdr:from>
      <xdr:col>11</xdr:col>
      <xdr:colOff>99599</xdr:colOff>
      <xdr:row>0</xdr:row>
      <xdr:rowOff>36634</xdr:rowOff>
    </xdr:from>
    <xdr:ext cx="946663" cy="805962"/>
    <xdr:pic>
      <xdr:nvPicPr>
        <xdr:cNvPr id="4" name="Picture 2">
          <a:extLst>
            <a:ext uri="{FF2B5EF4-FFF2-40B4-BE49-F238E27FC236}">
              <a16:creationId xmlns:a16="http://schemas.microsoft.com/office/drawing/2014/main" id="{5DE711BC-D38F-44EE-9066-BD8612323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097039" y="36634"/>
          <a:ext cx="946663" cy="805962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97692</xdr:colOff>
      <xdr:row>0</xdr:row>
      <xdr:rowOff>73269</xdr:rowOff>
    </xdr:from>
    <xdr:to>
      <xdr:col>1</xdr:col>
      <xdr:colOff>427403</xdr:colOff>
      <xdr:row>3</xdr:row>
      <xdr:rowOff>97692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B6033090-8F1B-48DF-94F3-7C48E325728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92" y="73269"/>
          <a:ext cx="809771" cy="870243"/>
        </a:xfrm>
        <a:prstGeom prst="rect">
          <a:avLst/>
        </a:prstGeom>
      </xdr:spPr>
    </xdr:pic>
    <xdr:clientData/>
  </xdr:twoCellAnchor>
  <xdr:twoCellAnchor editAs="oneCell">
    <xdr:from>
      <xdr:col>2</xdr:col>
      <xdr:colOff>278083</xdr:colOff>
      <xdr:row>0</xdr:row>
      <xdr:rowOff>73271</xdr:rowOff>
    </xdr:from>
    <xdr:to>
      <xdr:col>3</xdr:col>
      <xdr:colOff>862090</xdr:colOff>
      <xdr:row>3</xdr:row>
      <xdr:rowOff>139332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8748899A-AFD1-4E1F-A7C7-2D1BDF10442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03" y="73271"/>
          <a:ext cx="1437447" cy="911881"/>
        </a:xfrm>
        <a:prstGeom prst="rect">
          <a:avLst/>
        </a:prstGeom>
      </xdr:spPr>
    </xdr:pic>
    <xdr:clientData/>
  </xdr:twoCellAnchor>
  <xdr:oneCellAnchor>
    <xdr:from>
      <xdr:col>11</xdr:col>
      <xdr:colOff>99599</xdr:colOff>
      <xdr:row>0</xdr:row>
      <xdr:rowOff>36634</xdr:rowOff>
    </xdr:from>
    <xdr:ext cx="946663" cy="805962"/>
    <xdr:pic>
      <xdr:nvPicPr>
        <xdr:cNvPr id="4" name="Picture 2">
          <a:extLst>
            <a:ext uri="{FF2B5EF4-FFF2-40B4-BE49-F238E27FC236}">
              <a16:creationId xmlns:a16="http://schemas.microsoft.com/office/drawing/2014/main" id="{0A3D8EB0-B4EB-4413-9BDF-767F59F7A5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630439" y="36634"/>
          <a:ext cx="946663" cy="805962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97692</xdr:colOff>
      <xdr:row>0</xdr:row>
      <xdr:rowOff>73269</xdr:rowOff>
    </xdr:from>
    <xdr:to>
      <xdr:col>1</xdr:col>
      <xdr:colOff>427403</xdr:colOff>
      <xdr:row>3</xdr:row>
      <xdr:rowOff>97692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49921B45-E55D-45EB-8999-1B56D63A79FC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92" y="73269"/>
          <a:ext cx="809771" cy="870243"/>
        </a:xfrm>
        <a:prstGeom prst="rect">
          <a:avLst/>
        </a:prstGeom>
      </xdr:spPr>
    </xdr:pic>
    <xdr:clientData/>
  </xdr:twoCellAnchor>
  <xdr:twoCellAnchor editAs="oneCell">
    <xdr:from>
      <xdr:col>2</xdr:col>
      <xdr:colOff>278083</xdr:colOff>
      <xdr:row>0</xdr:row>
      <xdr:rowOff>73271</xdr:rowOff>
    </xdr:from>
    <xdr:to>
      <xdr:col>3</xdr:col>
      <xdr:colOff>862090</xdr:colOff>
      <xdr:row>3</xdr:row>
      <xdr:rowOff>139332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7074F595-2DF8-47C8-ABC5-3913E5EAE0F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03" y="73271"/>
          <a:ext cx="1437447" cy="911881"/>
        </a:xfrm>
        <a:prstGeom prst="rect">
          <a:avLst/>
        </a:prstGeom>
      </xdr:spPr>
    </xdr:pic>
    <xdr:clientData/>
  </xdr:twoCellAnchor>
  <xdr:oneCellAnchor>
    <xdr:from>
      <xdr:col>11</xdr:col>
      <xdr:colOff>99599</xdr:colOff>
      <xdr:row>0</xdr:row>
      <xdr:rowOff>36634</xdr:rowOff>
    </xdr:from>
    <xdr:ext cx="946663" cy="805962"/>
    <xdr:pic>
      <xdr:nvPicPr>
        <xdr:cNvPr id="4" name="Picture 2">
          <a:extLst>
            <a:ext uri="{FF2B5EF4-FFF2-40B4-BE49-F238E27FC236}">
              <a16:creationId xmlns:a16="http://schemas.microsoft.com/office/drawing/2014/main" id="{75CF0C40-B291-4AAD-8CCB-E3ED74AEFD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630439" y="36634"/>
          <a:ext cx="946663" cy="80596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4">
    <tabColor theme="3" tint="0.59999389629810485"/>
    <pageSetUpPr fitToPage="1"/>
  </sheetPr>
  <dimension ref="A1:M100"/>
  <sheetViews>
    <sheetView view="pageBreakPreview" topLeftCell="A19" zoomScale="70" zoomScaleNormal="100" zoomScaleSheetLayoutView="70" workbookViewId="0">
      <selection activeCell="A65" sqref="A65:XFD65"/>
    </sheetView>
  </sheetViews>
  <sheetFormatPr defaultColWidth="9.109375" defaultRowHeight="13.8" x14ac:dyDescent="0.25"/>
  <cols>
    <col min="1" max="1" width="7" style="1" customWidth="1"/>
    <col min="2" max="2" width="7" style="56" customWidth="1"/>
    <col min="3" max="3" width="12.44140625" style="56" customWidth="1"/>
    <col min="4" max="4" width="20.5546875" style="1" customWidth="1"/>
    <col min="5" max="5" width="12.33203125" style="1" bestFit="1" customWidth="1"/>
    <col min="6" max="6" width="9.88671875" style="1" customWidth="1"/>
    <col min="7" max="7" width="20.88671875" style="1" customWidth="1"/>
    <col min="8" max="8" width="14.5546875" style="1" customWidth="1"/>
    <col min="9" max="9" width="14.5546875" style="53" customWidth="1"/>
    <col min="10" max="10" width="13.21875" style="1" customWidth="1"/>
    <col min="11" max="11" width="13.33203125" style="1" customWidth="1"/>
    <col min="12" max="12" width="23.21875" style="1" customWidth="1"/>
    <col min="13" max="14" width="11.6640625" style="1" bestFit="1" customWidth="1"/>
    <col min="15" max="16384" width="9.109375" style="1"/>
  </cols>
  <sheetData>
    <row r="1" spans="1:12" ht="22.5" customHeight="1" x14ac:dyDescent="0.2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22.5" customHeight="1" x14ac:dyDescent="0.25">
      <c r="A2" s="115" t="s">
        <v>44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ht="22.5" customHeight="1" x14ac:dyDescent="0.25">
      <c r="A3" s="115" t="s">
        <v>45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ht="22.5" customHeight="1" x14ac:dyDescent="0.25">
      <c r="A4" s="115" t="s">
        <v>10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1:12" ht="22.5" customHeight="1" x14ac:dyDescent="0.25">
      <c r="A5" s="115" t="s">
        <v>46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</row>
    <row r="6" spans="1:12" s="2" customFormat="1" ht="28.8" x14ac:dyDescent="0.25">
      <c r="A6" s="116" t="s">
        <v>41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</row>
    <row r="7" spans="1:12" s="2" customFormat="1" ht="18" customHeight="1" x14ac:dyDescent="0.25">
      <c r="A7" s="129" t="s">
        <v>16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</row>
    <row r="8" spans="1:12" s="2" customFormat="1" ht="4.5" customHeight="1" thickBot="1" x14ac:dyDescent="0.3">
      <c r="A8" s="130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</row>
    <row r="9" spans="1:12" ht="18" customHeight="1" thickTop="1" x14ac:dyDescent="0.25">
      <c r="A9" s="133" t="s">
        <v>38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5"/>
    </row>
    <row r="10" spans="1:12" ht="18" customHeight="1" x14ac:dyDescent="0.25">
      <c r="A10" s="136" t="s">
        <v>101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8"/>
    </row>
    <row r="11" spans="1:12" ht="19.5" customHeight="1" x14ac:dyDescent="0.25">
      <c r="A11" s="136" t="s">
        <v>47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8"/>
    </row>
    <row r="12" spans="1:12" ht="5.25" customHeight="1" x14ac:dyDescent="0.25">
      <c r="A12" s="117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9"/>
    </row>
    <row r="13" spans="1:12" ht="15.6" x14ac:dyDescent="0.25">
      <c r="A13" s="3" t="s">
        <v>48</v>
      </c>
      <c r="B13" s="4"/>
      <c r="C13" s="4"/>
      <c r="D13" s="5"/>
      <c r="E13" s="6"/>
      <c r="F13" s="6"/>
      <c r="G13" s="7" t="s">
        <v>107</v>
      </c>
      <c r="H13" s="6"/>
      <c r="I13" s="8"/>
      <c r="J13" s="6"/>
      <c r="K13" s="9"/>
      <c r="L13" s="10" t="s">
        <v>138</v>
      </c>
    </row>
    <row r="14" spans="1:12" ht="15.6" x14ac:dyDescent="0.25">
      <c r="A14" s="11" t="s">
        <v>102</v>
      </c>
      <c r="B14" s="12"/>
      <c r="C14" s="1"/>
      <c r="D14" s="54"/>
      <c r="E14" s="13"/>
      <c r="F14" s="13"/>
      <c r="G14" s="14" t="s">
        <v>108</v>
      </c>
      <c r="H14" s="13"/>
      <c r="I14" s="15"/>
      <c r="J14" s="13"/>
      <c r="K14" s="16"/>
      <c r="L14" s="17" t="s">
        <v>137</v>
      </c>
    </row>
    <row r="15" spans="1:12" ht="14.4" x14ac:dyDescent="0.25">
      <c r="A15" s="139" t="s">
        <v>9</v>
      </c>
      <c r="B15" s="127"/>
      <c r="C15" s="127"/>
      <c r="D15" s="127"/>
      <c r="E15" s="127"/>
      <c r="F15" s="127"/>
      <c r="G15" s="140"/>
      <c r="H15" s="126" t="s">
        <v>1</v>
      </c>
      <c r="I15" s="127"/>
      <c r="J15" s="127"/>
      <c r="K15" s="127"/>
      <c r="L15" s="128"/>
    </row>
    <row r="16" spans="1:12" ht="14.4" x14ac:dyDescent="0.25">
      <c r="A16" s="18" t="s">
        <v>17</v>
      </c>
      <c r="B16" s="19"/>
      <c r="C16" s="19"/>
      <c r="D16" s="20"/>
      <c r="E16" s="21"/>
      <c r="F16" s="20"/>
      <c r="G16" s="22"/>
      <c r="H16" s="23" t="s">
        <v>69</v>
      </c>
      <c r="I16" s="24"/>
      <c r="J16" s="21"/>
      <c r="K16" s="21"/>
      <c r="L16" s="25"/>
    </row>
    <row r="17" spans="1:12" ht="14.4" x14ac:dyDescent="0.25">
      <c r="A17" s="18" t="s">
        <v>18</v>
      </c>
      <c r="B17" s="19"/>
      <c r="C17" s="19"/>
      <c r="D17" s="22"/>
      <c r="F17" s="20"/>
      <c r="G17" s="22" t="s">
        <v>103</v>
      </c>
      <c r="H17" s="23" t="s">
        <v>39</v>
      </c>
      <c r="I17" s="24"/>
      <c r="J17" s="21"/>
      <c r="K17" s="21"/>
      <c r="L17" s="25"/>
    </row>
    <row r="18" spans="1:12" ht="14.4" x14ac:dyDescent="0.25">
      <c r="A18" s="18" t="s">
        <v>19</v>
      </c>
      <c r="B18" s="19"/>
      <c r="C18" s="19"/>
      <c r="D18" s="22"/>
      <c r="E18" s="22"/>
      <c r="F18" s="20"/>
      <c r="G18" s="22" t="s">
        <v>104</v>
      </c>
      <c r="H18" s="23" t="s">
        <v>32</v>
      </c>
      <c r="I18" s="24"/>
      <c r="J18" s="21"/>
      <c r="K18" s="21"/>
      <c r="L18" s="25"/>
    </row>
    <row r="19" spans="1:12" ht="16.2" thickBot="1" x14ac:dyDescent="0.3">
      <c r="A19" s="18" t="s">
        <v>15</v>
      </c>
      <c r="B19" s="26"/>
      <c r="C19" s="26"/>
      <c r="D19" s="27"/>
      <c r="E19" s="22"/>
      <c r="F19" s="27"/>
      <c r="G19" s="22" t="s">
        <v>49</v>
      </c>
      <c r="H19" s="94" t="s">
        <v>105</v>
      </c>
      <c r="I19" s="24"/>
      <c r="J19" s="21">
        <v>15</v>
      </c>
      <c r="K19" s="28"/>
      <c r="L19" s="29" t="s">
        <v>106</v>
      </c>
    </row>
    <row r="20" spans="1:12" ht="7.5" customHeight="1" thickTop="1" thickBot="1" x14ac:dyDescent="0.3">
      <c r="A20" s="30"/>
      <c r="B20" s="31"/>
      <c r="C20" s="31"/>
      <c r="D20" s="32"/>
      <c r="E20" s="32"/>
      <c r="F20" s="32"/>
      <c r="G20" s="32"/>
      <c r="H20" s="32"/>
      <c r="I20" s="33"/>
      <c r="J20" s="32"/>
      <c r="K20" s="32"/>
      <c r="L20" s="34"/>
    </row>
    <row r="21" spans="1:12" s="35" customFormat="1" ht="21" customHeight="1" thickTop="1" x14ac:dyDescent="0.25">
      <c r="A21" s="141" t="s">
        <v>6</v>
      </c>
      <c r="B21" s="124" t="s">
        <v>12</v>
      </c>
      <c r="C21" s="124" t="s">
        <v>36</v>
      </c>
      <c r="D21" s="124" t="s">
        <v>2</v>
      </c>
      <c r="E21" s="124" t="s">
        <v>34</v>
      </c>
      <c r="F21" s="124" t="s">
        <v>8</v>
      </c>
      <c r="G21" s="124" t="s">
        <v>13</v>
      </c>
      <c r="H21" s="124" t="s">
        <v>7</v>
      </c>
      <c r="I21" s="131" t="s">
        <v>23</v>
      </c>
      <c r="J21" s="124" t="s">
        <v>21</v>
      </c>
      <c r="K21" s="120" t="s">
        <v>40</v>
      </c>
      <c r="L21" s="122" t="s">
        <v>14</v>
      </c>
    </row>
    <row r="22" spans="1:12" s="35" customFormat="1" ht="22.5" customHeight="1" x14ac:dyDescent="0.25">
      <c r="A22" s="142"/>
      <c r="B22" s="125"/>
      <c r="C22" s="125"/>
      <c r="D22" s="125"/>
      <c r="E22" s="125"/>
      <c r="F22" s="125"/>
      <c r="G22" s="125"/>
      <c r="H22" s="125"/>
      <c r="I22" s="132"/>
      <c r="J22" s="125"/>
      <c r="K22" s="121"/>
      <c r="L22" s="123"/>
    </row>
    <row r="23" spans="1:12" ht="21.75" customHeight="1" x14ac:dyDescent="0.25">
      <c r="A23" s="63">
        <v>1</v>
      </c>
      <c r="B23" s="64">
        <v>64</v>
      </c>
      <c r="C23" s="65">
        <v>10091970330</v>
      </c>
      <c r="D23" s="66" t="s">
        <v>53</v>
      </c>
      <c r="E23" s="67"/>
      <c r="F23" s="79" t="s">
        <v>30</v>
      </c>
      <c r="G23" s="68" t="s">
        <v>94</v>
      </c>
      <c r="H23" s="96">
        <v>1.3684606481481482E-2</v>
      </c>
      <c r="I23" s="97"/>
      <c r="J23" s="61">
        <f>IFERROR($J$19*3600/(HOUR(H23)*3600+MINUTE(H23)*60+SECOND(H23)),"")</f>
        <v>45.685279187817258</v>
      </c>
      <c r="K23" s="62" t="s">
        <v>30</v>
      </c>
      <c r="L23" s="70"/>
    </row>
    <row r="24" spans="1:12" ht="21.75" customHeight="1" x14ac:dyDescent="0.25">
      <c r="A24" s="63">
        <v>2</v>
      </c>
      <c r="B24" s="64">
        <v>87</v>
      </c>
      <c r="C24" s="65">
        <v>10124492410</v>
      </c>
      <c r="D24" s="66" t="s">
        <v>71</v>
      </c>
      <c r="E24" s="67"/>
      <c r="F24" s="79" t="s">
        <v>33</v>
      </c>
      <c r="G24" s="68" t="s">
        <v>76</v>
      </c>
      <c r="H24" s="96">
        <v>1.380462962962963E-2</v>
      </c>
      <c r="I24" s="97">
        <f>H24-$H$23</f>
        <v>1.2002314814814861E-4</v>
      </c>
      <c r="J24" s="61">
        <f t="shared" ref="J24:J80" si="0">IFERROR($J$19*3600/(HOUR(H24)*3600+MINUTE(H24)*60+SECOND(H24)),"")</f>
        <v>45.264040234702428</v>
      </c>
      <c r="K24" s="62" t="s">
        <v>30</v>
      </c>
      <c r="L24" s="70"/>
    </row>
    <row r="25" spans="1:12" ht="21.75" customHeight="1" x14ac:dyDescent="0.25">
      <c r="A25" s="63">
        <v>3</v>
      </c>
      <c r="B25" s="64">
        <v>104</v>
      </c>
      <c r="C25" s="65">
        <v>10126951762</v>
      </c>
      <c r="D25" s="66" t="s">
        <v>110</v>
      </c>
      <c r="E25" s="67"/>
      <c r="F25" s="79" t="s">
        <v>30</v>
      </c>
      <c r="G25" s="68" t="s">
        <v>76</v>
      </c>
      <c r="H25" s="96">
        <v>1.3830324074074073E-2</v>
      </c>
      <c r="I25" s="97">
        <f t="shared" ref="I25" si="1">H25-$H$23</f>
        <v>1.4571759259259139E-4</v>
      </c>
      <c r="J25" s="61">
        <f t="shared" si="0"/>
        <v>45.188284518828453</v>
      </c>
      <c r="K25" s="62" t="s">
        <v>30</v>
      </c>
      <c r="L25" s="70"/>
    </row>
    <row r="26" spans="1:12" ht="21.75" customHeight="1" x14ac:dyDescent="0.25">
      <c r="A26" s="63">
        <v>4</v>
      </c>
      <c r="B26" s="64">
        <v>11</v>
      </c>
      <c r="C26" s="65">
        <v>10113103091</v>
      </c>
      <c r="D26" s="66" t="s">
        <v>56</v>
      </c>
      <c r="E26" s="67"/>
      <c r="F26" s="79" t="s">
        <v>30</v>
      </c>
      <c r="G26" s="68" t="s">
        <v>111</v>
      </c>
      <c r="H26" s="96">
        <v>1.3923958333333333E-2</v>
      </c>
      <c r="I26" s="97">
        <f>H26-$H$23</f>
        <v>2.393518518518517E-4</v>
      </c>
      <c r="J26" s="61">
        <f t="shared" si="0"/>
        <v>44.887780548628427</v>
      </c>
      <c r="K26" s="62" t="s">
        <v>30</v>
      </c>
      <c r="L26" s="70"/>
    </row>
    <row r="27" spans="1:12" ht="21.75" customHeight="1" x14ac:dyDescent="0.25">
      <c r="A27" s="63">
        <v>5</v>
      </c>
      <c r="B27" s="64">
        <v>151</v>
      </c>
      <c r="C27" s="65">
        <v>10113846456</v>
      </c>
      <c r="D27" s="66" t="s">
        <v>112</v>
      </c>
      <c r="E27" s="67"/>
      <c r="F27" s="79" t="s">
        <v>33</v>
      </c>
      <c r="G27" s="68" t="s">
        <v>113</v>
      </c>
      <c r="H27" s="96">
        <v>1.3983101851851851E-2</v>
      </c>
      <c r="I27" s="97">
        <f t="shared" ref="I27:I80" si="2">H27-$H$23</f>
        <v>2.9849537037036911E-4</v>
      </c>
      <c r="J27" s="61">
        <f t="shared" si="0"/>
        <v>44.701986754966889</v>
      </c>
      <c r="K27" s="62" t="s">
        <v>30</v>
      </c>
      <c r="L27" s="70"/>
    </row>
    <row r="28" spans="1:12" ht="21.75" customHeight="1" x14ac:dyDescent="0.25">
      <c r="A28" s="63">
        <v>6</v>
      </c>
      <c r="B28" s="64">
        <v>143</v>
      </c>
      <c r="C28" s="65">
        <v>10113385102</v>
      </c>
      <c r="D28" s="66" t="s">
        <v>114</v>
      </c>
      <c r="E28" s="67"/>
      <c r="F28" s="79" t="s">
        <v>33</v>
      </c>
      <c r="G28" s="68" t="s">
        <v>76</v>
      </c>
      <c r="H28" s="96">
        <v>1.3983333333333334E-2</v>
      </c>
      <c r="I28" s="97">
        <f t="shared" si="2"/>
        <v>2.987268518518521E-4</v>
      </c>
      <c r="J28" s="61">
        <f t="shared" si="0"/>
        <v>44.701986754966889</v>
      </c>
      <c r="K28" s="62" t="s">
        <v>30</v>
      </c>
      <c r="L28" s="70"/>
    </row>
    <row r="29" spans="1:12" ht="21.75" customHeight="1" x14ac:dyDescent="0.25">
      <c r="A29" s="63">
        <v>7</v>
      </c>
      <c r="B29" s="64">
        <v>110</v>
      </c>
      <c r="C29" s="65">
        <v>10113342652</v>
      </c>
      <c r="D29" s="66" t="s">
        <v>57</v>
      </c>
      <c r="E29" s="67"/>
      <c r="F29" s="79" t="s">
        <v>67</v>
      </c>
      <c r="G29" s="68" t="s">
        <v>113</v>
      </c>
      <c r="H29" s="96">
        <v>1.3991898148148149E-2</v>
      </c>
      <c r="I29" s="97">
        <f t="shared" si="2"/>
        <v>3.0729166666666752E-4</v>
      </c>
      <c r="J29" s="61">
        <f t="shared" si="0"/>
        <v>44.665012406947888</v>
      </c>
      <c r="K29" s="62"/>
      <c r="L29" s="70"/>
    </row>
    <row r="30" spans="1:12" ht="21.75" customHeight="1" x14ac:dyDescent="0.25">
      <c r="A30" s="63">
        <v>8</v>
      </c>
      <c r="B30" s="64">
        <v>68</v>
      </c>
      <c r="C30" s="65">
        <v>10116158793</v>
      </c>
      <c r="D30" s="66" t="s">
        <v>59</v>
      </c>
      <c r="E30" s="67"/>
      <c r="F30" s="79" t="s">
        <v>67</v>
      </c>
      <c r="G30" s="68" t="s">
        <v>94</v>
      </c>
      <c r="H30" s="96">
        <v>1.4084606481481481E-2</v>
      </c>
      <c r="I30" s="97">
        <f t="shared" si="2"/>
        <v>3.9999999999999931E-4</v>
      </c>
      <c r="J30" s="61">
        <f t="shared" si="0"/>
        <v>44.371405094494662</v>
      </c>
      <c r="K30" s="71"/>
      <c r="L30" s="70"/>
    </row>
    <row r="31" spans="1:12" ht="21.75" customHeight="1" x14ac:dyDescent="0.25">
      <c r="A31" s="63">
        <v>9</v>
      </c>
      <c r="B31" s="64">
        <v>44</v>
      </c>
      <c r="C31" s="65">
        <v>10115821620</v>
      </c>
      <c r="D31" s="66" t="s">
        <v>70</v>
      </c>
      <c r="E31" s="67"/>
      <c r="F31" s="79" t="s">
        <v>67</v>
      </c>
      <c r="G31" s="68" t="s">
        <v>94</v>
      </c>
      <c r="H31" s="96">
        <v>1.4256481481481481E-2</v>
      </c>
      <c r="I31" s="97">
        <f t="shared" si="2"/>
        <v>5.7187499999999947E-4</v>
      </c>
      <c r="J31" s="61">
        <f t="shared" si="0"/>
        <v>43.831168831168831</v>
      </c>
      <c r="K31" s="71"/>
      <c r="L31" s="70"/>
    </row>
    <row r="32" spans="1:12" ht="21.75" customHeight="1" x14ac:dyDescent="0.25">
      <c r="A32" s="63">
        <v>10</v>
      </c>
      <c r="B32" s="64">
        <v>80</v>
      </c>
      <c r="C32" s="65">
        <v>10131114678</v>
      </c>
      <c r="D32" s="66" t="s">
        <v>72</v>
      </c>
      <c r="E32" s="67"/>
      <c r="F32" s="79" t="s">
        <v>33</v>
      </c>
      <c r="G32" s="68" t="s">
        <v>76</v>
      </c>
      <c r="H32" s="96">
        <v>1.4310300925925926E-2</v>
      </c>
      <c r="I32" s="97">
        <f t="shared" si="2"/>
        <v>6.2569444444444434E-4</v>
      </c>
      <c r="J32" s="61">
        <f t="shared" si="0"/>
        <v>43.689320388349515</v>
      </c>
      <c r="K32" s="71"/>
      <c r="L32" s="70"/>
    </row>
    <row r="33" spans="1:12" ht="21.75" customHeight="1" x14ac:dyDescent="0.25">
      <c r="A33" s="63">
        <v>11</v>
      </c>
      <c r="B33" s="64">
        <v>152</v>
      </c>
      <c r="C33" s="65">
        <v>10127774545</v>
      </c>
      <c r="D33" s="66" t="s">
        <v>115</v>
      </c>
      <c r="E33" s="67"/>
      <c r="F33" s="79" t="s">
        <v>67</v>
      </c>
      <c r="G33" s="68" t="s">
        <v>76</v>
      </c>
      <c r="H33" s="96">
        <v>1.4431944444444443E-2</v>
      </c>
      <c r="I33" s="97">
        <f t="shared" si="2"/>
        <v>7.473379629629618E-4</v>
      </c>
      <c r="J33" s="61">
        <f t="shared" si="0"/>
        <v>43.303929430633524</v>
      </c>
      <c r="K33" s="71"/>
      <c r="L33" s="70"/>
    </row>
    <row r="34" spans="1:12" ht="21.75" customHeight="1" x14ac:dyDescent="0.25">
      <c r="A34" s="63">
        <v>12</v>
      </c>
      <c r="B34" s="64">
        <v>90</v>
      </c>
      <c r="C34" s="65">
        <v>10115154037</v>
      </c>
      <c r="D34" s="66" t="s">
        <v>82</v>
      </c>
      <c r="E34" s="67"/>
      <c r="F34" s="79" t="s">
        <v>33</v>
      </c>
      <c r="G34" s="68" t="s">
        <v>76</v>
      </c>
      <c r="H34" s="96">
        <v>1.4468287037037036E-2</v>
      </c>
      <c r="I34" s="97">
        <f t="shared" si="2"/>
        <v>7.8368055555555483E-4</v>
      </c>
      <c r="J34" s="61">
        <f t="shared" si="0"/>
        <v>43.2</v>
      </c>
      <c r="K34" s="71"/>
      <c r="L34" s="70"/>
    </row>
    <row r="35" spans="1:12" ht="21.75" customHeight="1" x14ac:dyDescent="0.25">
      <c r="A35" s="63">
        <v>13</v>
      </c>
      <c r="B35" s="64">
        <v>10</v>
      </c>
      <c r="C35" s="65">
        <v>10113557476</v>
      </c>
      <c r="D35" s="66" t="s">
        <v>54</v>
      </c>
      <c r="E35" s="67"/>
      <c r="F35" s="79" t="s">
        <v>30</v>
      </c>
      <c r="G35" s="68" t="s">
        <v>111</v>
      </c>
      <c r="H35" s="96">
        <v>1.4476504629629629E-2</v>
      </c>
      <c r="I35" s="97">
        <f t="shared" si="2"/>
        <v>7.9189814814814748E-4</v>
      </c>
      <c r="J35" s="61">
        <f t="shared" si="0"/>
        <v>43.165467625899282</v>
      </c>
      <c r="K35" s="71"/>
      <c r="L35" s="70"/>
    </row>
    <row r="36" spans="1:12" ht="21.75" customHeight="1" x14ac:dyDescent="0.25">
      <c r="A36" s="63">
        <v>14</v>
      </c>
      <c r="B36" s="64">
        <v>112</v>
      </c>
      <c r="C36" s="65">
        <v>10113612444</v>
      </c>
      <c r="D36" s="66" t="s">
        <v>55</v>
      </c>
      <c r="E36" s="67"/>
      <c r="F36" s="79" t="s">
        <v>30</v>
      </c>
      <c r="G36" s="68" t="s">
        <v>113</v>
      </c>
      <c r="H36" s="96">
        <v>1.4524884259259256E-2</v>
      </c>
      <c r="I36" s="97">
        <f t="shared" si="2"/>
        <v>8.4027777777777486E-4</v>
      </c>
      <c r="J36" s="61">
        <f t="shared" si="0"/>
        <v>43.027888446215137</v>
      </c>
      <c r="K36" s="71"/>
      <c r="L36" s="70"/>
    </row>
    <row r="37" spans="1:12" ht="21.75" customHeight="1" x14ac:dyDescent="0.25">
      <c r="A37" s="63">
        <v>15</v>
      </c>
      <c r="B37" s="64">
        <v>84</v>
      </c>
      <c r="C37" s="65">
        <v>10114923762</v>
      </c>
      <c r="D37" s="66" t="s">
        <v>116</v>
      </c>
      <c r="E37" s="67"/>
      <c r="F37" s="79" t="s">
        <v>67</v>
      </c>
      <c r="G37" s="68" t="s">
        <v>76</v>
      </c>
      <c r="H37" s="96">
        <v>1.4641666666666666E-2</v>
      </c>
      <c r="I37" s="97">
        <f t="shared" si="2"/>
        <v>9.5706018518518406E-4</v>
      </c>
      <c r="J37" s="61">
        <f t="shared" si="0"/>
        <v>42.687747035573125</v>
      </c>
      <c r="K37" s="71"/>
      <c r="L37" s="70"/>
    </row>
    <row r="38" spans="1:12" ht="21.75" customHeight="1" x14ac:dyDescent="0.25">
      <c r="A38" s="63">
        <v>16</v>
      </c>
      <c r="B38" s="64">
        <v>85</v>
      </c>
      <c r="C38" s="65">
        <v>10124554549</v>
      </c>
      <c r="D38" s="66" t="s">
        <v>74</v>
      </c>
      <c r="E38" s="67"/>
      <c r="F38" s="79" t="s">
        <v>67</v>
      </c>
      <c r="G38" s="68" t="s">
        <v>76</v>
      </c>
      <c r="H38" s="96">
        <v>1.4702546296296297E-2</v>
      </c>
      <c r="I38" s="97">
        <f t="shared" si="2"/>
        <v>1.0179398148148153E-3</v>
      </c>
      <c r="J38" s="61">
        <f t="shared" si="0"/>
        <v>42.519685039370081</v>
      </c>
      <c r="K38" s="71"/>
      <c r="L38" s="70"/>
    </row>
    <row r="39" spans="1:12" ht="21.75" customHeight="1" x14ac:dyDescent="0.25">
      <c r="A39" s="63">
        <v>17</v>
      </c>
      <c r="B39" s="64">
        <v>94</v>
      </c>
      <c r="C39" s="65">
        <v>10114018026</v>
      </c>
      <c r="D39" s="66" t="s">
        <v>80</v>
      </c>
      <c r="E39" s="67"/>
      <c r="F39" s="79" t="s">
        <v>67</v>
      </c>
      <c r="G39" s="68" t="s">
        <v>76</v>
      </c>
      <c r="H39" s="96">
        <v>1.4790972222222221E-2</v>
      </c>
      <c r="I39" s="97">
        <f t="shared" si="2"/>
        <v>1.1063657407407394E-3</v>
      </c>
      <c r="J39" s="61">
        <f t="shared" si="0"/>
        <v>42.25352112676056</v>
      </c>
      <c r="K39" s="71"/>
      <c r="L39" s="70"/>
    </row>
    <row r="40" spans="1:12" ht="21.75" customHeight="1" x14ac:dyDescent="0.25">
      <c r="A40" s="63">
        <v>18</v>
      </c>
      <c r="B40" s="64">
        <v>62</v>
      </c>
      <c r="C40" s="65">
        <v>10092399150</v>
      </c>
      <c r="D40" s="66" t="s">
        <v>58</v>
      </c>
      <c r="E40" s="67"/>
      <c r="F40" s="79" t="s">
        <v>33</v>
      </c>
      <c r="G40" s="68" t="s">
        <v>94</v>
      </c>
      <c r="H40" s="96">
        <v>1.4840162037037037E-2</v>
      </c>
      <c r="I40" s="97">
        <f t="shared" si="2"/>
        <v>1.1555555555555555E-3</v>
      </c>
      <c r="J40" s="61">
        <f t="shared" si="0"/>
        <v>42.121684867394698</v>
      </c>
      <c r="K40" s="71"/>
      <c r="L40" s="70"/>
    </row>
    <row r="41" spans="1:12" ht="21.75" customHeight="1" x14ac:dyDescent="0.25">
      <c r="A41" s="63">
        <v>19</v>
      </c>
      <c r="B41" s="64">
        <v>100</v>
      </c>
      <c r="C41" s="65">
        <v>10113383078</v>
      </c>
      <c r="D41" s="66" t="s">
        <v>79</v>
      </c>
      <c r="E41" s="67"/>
      <c r="F41" s="79" t="s">
        <v>67</v>
      </c>
      <c r="G41" s="68" t="s">
        <v>76</v>
      </c>
      <c r="H41" s="96">
        <v>1.4909953703703703E-2</v>
      </c>
      <c r="I41" s="97">
        <f t="shared" si="2"/>
        <v>1.2253472222222214E-3</v>
      </c>
      <c r="J41" s="61">
        <f t="shared" si="0"/>
        <v>41.925465838509318</v>
      </c>
      <c r="K41" s="71"/>
      <c r="L41" s="70"/>
    </row>
    <row r="42" spans="1:12" ht="21.75" customHeight="1" x14ac:dyDescent="0.25">
      <c r="A42" s="63">
        <v>20</v>
      </c>
      <c r="B42" s="64">
        <v>77</v>
      </c>
      <c r="C42" s="65">
        <v>10114020551</v>
      </c>
      <c r="D42" s="66" t="s">
        <v>117</v>
      </c>
      <c r="E42" s="67"/>
      <c r="F42" s="79" t="s">
        <v>67</v>
      </c>
      <c r="G42" s="68" t="s">
        <v>76</v>
      </c>
      <c r="H42" s="96">
        <v>1.4930671296296294E-2</v>
      </c>
      <c r="I42" s="97">
        <f t="shared" si="2"/>
        <v>1.2460648148148127E-3</v>
      </c>
      <c r="J42" s="61">
        <f t="shared" si="0"/>
        <v>41.860465116279073</v>
      </c>
      <c r="K42" s="71"/>
      <c r="L42" s="70"/>
    </row>
    <row r="43" spans="1:12" ht="21.75" customHeight="1" x14ac:dyDescent="0.25">
      <c r="A43" s="63">
        <v>21</v>
      </c>
      <c r="B43" s="64">
        <v>4</v>
      </c>
      <c r="C43" s="65">
        <v>10129584405</v>
      </c>
      <c r="D43" s="66" t="s">
        <v>61</v>
      </c>
      <c r="E43" s="67"/>
      <c r="F43" s="79" t="s">
        <v>67</v>
      </c>
      <c r="G43" s="68" t="s">
        <v>111</v>
      </c>
      <c r="H43" s="96">
        <v>1.4949074074074075E-2</v>
      </c>
      <c r="I43" s="97">
        <f t="shared" si="2"/>
        <v>1.2644675925925931E-3</v>
      </c>
      <c r="J43" s="61">
        <f t="shared" si="0"/>
        <v>41.795665634674926</v>
      </c>
      <c r="K43" s="71"/>
      <c r="L43" s="70"/>
    </row>
    <row r="44" spans="1:12" ht="21.75" customHeight="1" x14ac:dyDescent="0.25">
      <c r="A44" s="63">
        <v>22</v>
      </c>
      <c r="B44" s="64">
        <v>103</v>
      </c>
      <c r="C44" s="65">
        <v>10106531343</v>
      </c>
      <c r="D44" s="66" t="s">
        <v>77</v>
      </c>
      <c r="E44" s="67"/>
      <c r="F44" s="79" t="s">
        <v>33</v>
      </c>
      <c r="G44" s="68" t="s">
        <v>76</v>
      </c>
      <c r="H44" s="96">
        <v>1.5076273148148148E-2</v>
      </c>
      <c r="I44" s="97">
        <f t="shared" si="2"/>
        <v>1.3916666666666661E-3</v>
      </c>
      <c r="J44" s="61">
        <f t="shared" si="0"/>
        <v>41.442824251726783</v>
      </c>
      <c r="K44" s="71"/>
      <c r="L44" s="70"/>
    </row>
    <row r="45" spans="1:12" ht="21.75" customHeight="1" x14ac:dyDescent="0.25">
      <c r="A45" s="63">
        <v>23</v>
      </c>
      <c r="B45" s="64">
        <v>2</v>
      </c>
      <c r="C45" s="65">
        <v>10138536895</v>
      </c>
      <c r="D45" s="66" t="s">
        <v>81</v>
      </c>
      <c r="E45" s="67"/>
      <c r="F45" s="79" t="s">
        <v>68</v>
      </c>
      <c r="G45" s="68" t="s">
        <v>111</v>
      </c>
      <c r="H45" s="96">
        <v>1.5081365740740741E-2</v>
      </c>
      <c r="I45" s="97">
        <f t="shared" si="2"/>
        <v>1.396759259259259E-3</v>
      </c>
      <c r="J45" s="61">
        <f t="shared" si="0"/>
        <v>41.442824251726783</v>
      </c>
      <c r="K45" s="71"/>
      <c r="L45" s="70"/>
    </row>
    <row r="46" spans="1:12" ht="21.75" customHeight="1" x14ac:dyDescent="0.25">
      <c r="A46" s="63">
        <v>24</v>
      </c>
      <c r="B46" s="64">
        <v>79</v>
      </c>
      <c r="C46" s="65">
        <v>10124492814</v>
      </c>
      <c r="D46" s="66" t="s">
        <v>78</v>
      </c>
      <c r="E46" s="67"/>
      <c r="F46" s="79" t="s">
        <v>67</v>
      </c>
      <c r="G46" s="68" t="s">
        <v>76</v>
      </c>
      <c r="H46" s="96">
        <v>1.5128009259259258E-2</v>
      </c>
      <c r="I46" s="97">
        <f t="shared" si="2"/>
        <v>1.4434027777777761E-3</v>
      </c>
      <c r="J46" s="61">
        <f t="shared" si="0"/>
        <v>41.315990818668709</v>
      </c>
      <c r="K46" s="71"/>
      <c r="L46" s="70"/>
    </row>
    <row r="47" spans="1:12" ht="21.75" customHeight="1" x14ac:dyDescent="0.25">
      <c r="A47" s="63">
        <v>25</v>
      </c>
      <c r="B47" s="64">
        <v>49</v>
      </c>
      <c r="C47" s="65">
        <v>10127676030</v>
      </c>
      <c r="D47" s="66" t="s">
        <v>64</v>
      </c>
      <c r="E47" s="67"/>
      <c r="F47" s="79" t="s">
        <v>67</v>
      </c>
      <c r="G47" s="68" t="s">
        <v>94</v>
      </c>
      <c r="H47" s="96">
        <v>1.5135995370370371E-2</v>
      </c>
      <c r="I47" s="97">
        <f t="shared" si="2"/>
        <v>1.4513888888888892E-3</v>
      </c>
      <c r="J47" s="61">
        <f t="shared" si="0"/>
        <v>41.284403669724767</v>
      </c>
      <c r="K47" s="71"/>
      <c r="L47" s="70"/>
    </row>
    <row r="48" spans="1:12" ht="21.75" customHeight="1" x14ac:dyDescent="0.25">
      <c r="A48" s="63">
        <v>26</v>
      </c>
      <c r="B48" s="64">
        <v>83</v>
      </c>
      <c r="C48" s="65">
        <v>10113234750</v>
      </c>
      <c r="D48" s="66" t="s">
        <v>118</v>
      </c>
      <c r="E48" s="67"/>
      <c r="F48" s="79" t="s">
        <v>67</v>
      </c>
      <c r="G48" s="68" t="s">
        <v>76</v>
      </c>
      <c r="H48" s="96">
        <v>1.5144907407407407E-2</v>
      </c>
      <c r="I48" s="97">
        <f t="shared" si="2"/>
        <v>1.4603009259259257E-3</v>
      </c>
      <c r="J48" s="61">
        <f t="shared" si="0"/>
        <v>41.252864782276546</v>
      </c>
      <c r="K48" s="71"/>
      <c r="L48" s="70"/>
    </row>
    <row r="49" spans="1:12" ht="21.75" customHeight="1" x14ac:dyDescent="0.25">
      <c r="A49" s="63">
        <v>27</v>
      </c>
      <c r="B49" s="64">
        <v>82</v>
      </c>
      <c r="C49" s="65">
        <v>10116980869</v>
      </c>
      <c r="D49" s="66" t="s">
        <v>75</v>
      </c>
      <c r="E49" s="67"/>
      <c r="F49" s="79" t="s">
        <v>67</v>
      </c>
      <c r="G49" s="68" t="s">
        <v>76</v>
      </c>
      <c r="H49" s="96">
        <v>1.5156365740740743E-2</v>
      </c>
      <c r="I49" s="97">
        <f t="shared" si="2"/>
        <v>1.4717592592592612E-3</v>
      </c>
      <c r="J49" s="61">
        <f t="shared" si="0"/>
        <v>41.221374045801525</v>
      </c>
      <c r="K49" s="71"/>
      <c r="L49" s="70"/>
    </row>
    <row r="50" spans="1:12" ht="21.75" customHeight="1" x14ac:dyDescent="0.25">
      <c r="A50" s="63">
        <v>28</v>
      </c>
      <c r="B50" s="64">
        <v>26</v>
      </c>
      <c r="C50" s="65">
        <v>10129594004</v>
      </c>
      <c r="D50" s="66" t="s">
        <v>60</v>
      </c>
      <c r="E50" s="67"/>
      <c r="F50" s="79" t="s">
        <v>67</v>
      </c>
      <c r="G50" s="68" t="s">
        <v>95</v>
      </c>
      <c r="H50" s="96">
        <v>1.5255787037037038E-2</v>
      </c>
      <c r="I50" s="97">
        <f t="shared" si="2"/>
        <v>1.5711805555555566E-3</v>
      </c>
      <c r="J50" s="61">
        <f t="shared" si="0"/>
        <v>40.971168437025796</v>
      </c>
      <c r="K50" s="71"/>
      <c r="L50" s="70"/>
    </row>
    <row r="51" spans="1:12" ht="21.75" customHeight="1" x14ac:dyDescent="0.25">
      <c r="A51" s="63">
        <v>29</v>
      </c>
      <c r="B51" s="64">
        <v>69</v>
      </c>
      <c r="C51" s="65">
        <v>10116158591</v>
      </c>
      <c r="D51" s="66" t="s">
        <v>62</v>
      </c>
      <c r="E51" s="67"/>
      <c r="F51" s="79" t="s">
        <v>33</v>
      </c>
      <c r="G51" s="68" t="s">
        <v>94</v>
      </c>
      <c r="H51" s="96">
        <v>1.5269675925925924E-2</v>
      </c>
      <c r="I51" s="97">
        <f t="shared" si="2"/>
        <v>1.5850694444444428E-3</v>
      </c>
      <c r="J51" s="61">
        <f t="shared" si="0"/>
        <v>40.940106141015924</v>
      </c>
      <c r="K51" s="71"/>
      <c r="L51" s="70"/>
    </row>
    <row r="52" spans="1:12" ht="21.75" customHeight="1" x14ac:dyDescent="0.25">
      <c r="A52" s="63">
        <v>30</v>
      </c>
      <c r="B52" s="64">
        <v>107</v>
      </c>
      <c r="C52" s="65">
        <v>10105526886</v>
      </c>
      <c r="D52" s="66" t="s">
        <v>119</v>
      </c>
      <c r="E52" s="67"/>
      <c r="F52" s="79" t="s">
        <v>68</v>
      </c>
      <c r="G52" s="68" t="s">
        <v>76</v>
      </c>
      <c r="H52" s="96">
        <v>1.5287037037037036E-2</v>
      </c>
      <c r="I52" s="97">
        <f t="shared" si="2"/>
        <v>1.6024305555555549E-3</v>
      </c>
      <c r="J52" s="61">
        <f t="shared" si="0"/>
        <v>40.878122634367905</v>
      </c>
      <c r="K52" s="71"/>
      <c r="L52" s="70"/>
    </row>
    <row r="53" spans="1:12" ht="21.75" customHeight="1" x14ac:dyDescent="0.25">
      <c r="A53" s="63">
        <v>31</v>
      </c>
      <c r="B53" s="64">
        <v>41</v>
      </c>
      <c r="C53" s="65">
        <v>10118767992</v>
      </c>
      <c r="D53" s="66" t="s">
        <v>120</v>
      </c>
      <c r="E53" s="67"/>
      <c r="F53" s="79" t="s">
        <v>68</v>
      </c>
      <c r="G53" s="68" t="s">
        <v>94</v>
      </c>
      <c r="H53" s="96">
        <v>1.5298958333333333E-2</v>
      </c>
      <c r="I53" s="97">
        <f t="shared" si="2"/>
        <v>1.6143518518518512E-3</v>
      </c>
      <c r="J53" s="61">
        <f t="shared" si="0"/>
        <v>40.847201210287444</v>
      </c>
      <c r="K53" s="71"/>
      <c r="L53" s="70"/>
    </row>
    <row r="54" spans="1:12" ht="21.75" customHeight="1" x14ac:dyDescent="0.25">
      <c r="A54" s="63">
        <v>32</v>
      </c>
      <c r="B54" s="64">
        <v>42</v>
      </c>
      <c r="C54" s="65">
        <v>10114234961</v>
      </c>
      <c r="D54" s="66" t="s">
        <v>73</v>
      </c>
      <c r="E54" s="67"/>
      <c r="F54" s="79" t="s">
        <v>33</v>
      </c>
      <c r="G54" s="68" t="s">
        <v>94</v>
      </c>
      <c r="H54" s="96">
        <v>1.5346990740740743E-2</v>
      </c>
      <c r="I54" s="97">
        <f t="shared" si="2"/>
        <v>1.662384259259261E-3</v>
      </c>
      <c r="J54" s="61">
        <f t="shared" si="0"/>
        <v>40.723981900452486</v>
      </c>
      <c r="K54" s="71"/>
      <c r="L54" s="70"/>
    </row>
    <row r="55" spans="1:12" ht="21.75" customHeight="1" x14ac:dyDescent="0.25">
      <c r="A55" s="63">
        <v>33</v>
      </c>
      <c r="B55" s="64">
        <v>75</v>
      </c>
      <c r="C55" s="65">
        <v>10114158977</v>
      </c>
      <c r="D55" s="66" t="s">
        <v>121</v>
      </c>
      <c r="E55" s="67"/>
      <c r="F55" s="79" t="s">
        <v>68</v>
      </c>
      <c r="G55" s="68" t="s">
        <v>76</v>
      </c>
      <c r="H55" s="96">
        <v>1.5397222222222222E-2</v>
      </c>
      <c r="I55" s="97">
        <f t="shared" si="2"/>
        <v>1.7126157407407402E-3</v>
      </c>
      <c r="J55" s="61">
        <f t="shared" si="0"/>
        <v>40.601503759398497</v>
      </c>
      <c r="K55" s="71"/>
      <c r="L55" s="70"/>
    </row>
    <row r="56" spans="1:12" ht="21.75" customHeight="1" x14ac:dyDescent="0.25">
      <c r="A56" s="63">
        <v>34</v>
      </c>
      <c r="B56" s="64">
        <v>95</v>
      </c>
      <c r="C56" s="65">
        <v>10114171105</v>
      </c>
      <c r="D56" s="66" t="s">
        <v>122</v>
      </c>
      <c r="E56" s="67"/>
      <c r="F56" s="79" t="s">
        <v>136</v>
      </c>
      <c r="G56" s="68" t="s">
        <v>76</v>
      </c>
      <c r="H56" s="96">
        <v>1.5416782407407409E-2</v>
      </c>
      <c r="I56" s="97">
        <f t="shared" si="2"/>
        <v>1.7321759259259269E-3</v>
      </c>
      <c r="J56" s="61">
        <f t="shared" si="0"/>
        <v>40.54054054054054</v>
      </c>
      <c r="K56" s="71"/>
      <c r="L56" s="70"/>
    </row>
    <row r="57" spans="1:12" ht="21.75" customHeight="1" x14ac:dyDescent="0.25">
      <c r="A57" s="63">
        <v>35</v>
      </c>
      <c r="B57" s="64">
        <v>105</v>
      </c>
      <c r="C57" s="65">
        <v>10105158084</v>
      </c>
      <c r="D57" s="66" t="s">
        <v>123</v>
      </c>
      <c r="E57" s="67"/>
      <c r="F57" s="79" t="s">
        <v>30</v>
      </c>
      <c r="G57" s="68" t="s">
        <v>76</v>
      </c>
      <c r="H57" s="96">
        <v>1.5432175925925927E-2</v>
      </c>
      <c r="I57" s="97">
        <f t="shared" si="2"/>
        <v>1.7475694444444457E-3</v>
      </c>
      <c r="J57" s="61">
        <f t="shared" si="0"/>
        <v>40.510127531882972</v>
      </c>
      <c r="K57" s="71"/>
      <c r="L57" s="70"/>
    </row>
    <row r="58" spans="1:12" ht="21.75" customHeight="1" x14ac:dyDescent="0.25">
      <c r="A58" s="63">
        <v>36</v>
      </c>
      <c r="B58" s="64">
        <v>78</v>
      </c>
      <c r="C58" s="65">
        <v>10114021662</v>
      </c>
      <c r="D58" s="66" t="s">
        <v>124</v>
      </c>
      <c r="E58" s="67"/>
      <c r="F58" s="79" t="s">
        <v>68</v>
      </c>
      <c r="G58" s="68" t="s">
        <v>76</v>
      </c>
      <c r="H58" s="96">
        <v>1.5585763888888889E-2</v>
      </c>
      <c r="I58" s="97">
        <f t="shared" si="2"/>
        <v>1.901157407407407E-3</v>
      </c>
      <c r="J58" s="61">
        <f t="shared" si="0"/>
        <v>40.089086859688194</v>
      </c>
      <c r="K58" s="71"/>
      <c r="L58" s="70"/>
    </row>
    <row r="59" spans="1:12" ht="21.75" customHeight="1" x14ac:dyDescent="0.25">
      <c r="A59" s="63">
        <v>37</v>
      </c>
      <c r="B59" s="64">
        <v>74</v>
      </c>
      <c r="C59" s="65">
        <v>10116821629</v>
      </c>
      <c r="D59" s="66" t="s">
        <v>84</v>
      </c>
      <c r="E59" s="67"/>
      <c r="F59" s="79" t="s">
        <v>67</v>
      </c>
      <c r="G59" s="68" t="s">
        <v>94</v>
      </c>
      <c r="H59" s="96">
        <v>1.5784953703703704E-2</v>
      </c>
      <c r="I59" s="97">
        <f t="shared" si="2"/>
        <v>2.1003472222222222E-3</v>
      </c>
      <c r="J59" s="61">
        <f t="shared" si="0"/>
        <v>39.589442815249264</v>
      </c>
      <c r="K59" s="71"/>
      <c r="L59" s="70"/>
    </row>
    <row r="60" spans="1:12" ht="21.75" customHeight="1" x14ac:dyDescent="0.25">
      <c r="A60" s="63">
        <v>38</v>
      </c>
      <c r="B60" s="64">
        <v>76</v>
      </c>
      <c r="C60" s="65">
        <v>10114328123</v>
      </c>
      <c r="D60" s="66" t="s">
        <v>125</v>
      </c>
      <c r="E60" s="67"/>
      <c r="F60" s="79" t="s">
        <v>68</v>
      </c>
      <c r="G60" s="68" t="s">
        <v>76</v>
      </c>
      <c r="H60" s="96">
        <v>1.5833333333333335E-2</v>
      </c>
      <c r="I60" s="97">
        <f t="shared" si="2"/>
        <v>2.1487268518518531E-3</v>
      </c>
      <c r="J60" s="61">
        <f t="shared" si="0"/>
        <v>39.473684210526315</v>
      </c>
      <c r="K60" s="71"/>
      <c r="L60" s="70"/>
    </row>
    <row r="61" spans="1:12" ht="21.75" customHeight="1" x14ac:dyDescent="0.25">
      <c r="A61" s="63">
        <v>39</v>
      </c>
      <c r="B61" s="64">
        <v>24</v>
      </c>
      <c r="C61" s="65">
        <v>10131541478</v>
      </c>
      <c r="D61" s="66" t="s">
        <v>83</v>
      </c>
      <c r="E61" s="67"/>
      <c r="F61" s="79" t="s">
        <v>67</v>
      </c>
      <c r="G61" s="68" t="s">
        <v>95</v>
      </c>
      <c r="H61" s="96">
        <v>1.5851388888888891E-2</v>
      </c>
      <c r="I61" s="97">
        <f t="shared" si="2"/>
        <v>2.1667824074074089E-3</v>
      </c>
      <c r="J61" s="61">
        <f t="shared" si="0"/>
        <v>39.416058394160586</v>
      </c>
      <c r="K61" s="71"/>
      <c r="L61" s="70"/>
    </row>
    <row r="62" spans="1:12" ht="21.75" customHeight="1" x14ac:dyDescent="0.25">
      <c r="A62" s="63">
        <v>40</v>
      </c>
      <c r="B62" s="64">
        <v>46</v>
      </c>
      <c r="C62" s="65">
        <v>10130778111</v>
      </c>
      <c r="D62" s="66" t="s">
        <v>88</v>
      </c>
      <c r="E62" s="67"/>
      <c r="F62" s="79" t="s">
        <v>67</v>
      </c>
      <c r="G62" s="68" t="s">
        <v>94</v>
      </c>
      <c r="H62" s="96">
        <v>1.5863425925925927E-2</v>
      </c>
      <c r="I62" s="97">
        <f t="shared" si="2"/>
        <v>2.178819444444445E-3</v>
      </c>
      <c r="J62" s="61">
        <f t="shared" si="0"/>
        <v>39.387308533916851</v>
      </c>
      <c r="K62" s="71"/>
      <c r="L62" s="70"/>
    </row>
    <row r="63" spans="1:12" ht="21.75" customHeight="1" x14ac:dyDescent="0.25">
      <c r="A63" s="63">
        <v>41</v>
      </c>
      <c r="B63" s="64">
        <v>101</v>
      </c>
      <c r="C63" s="65">
        <v>10102001544</v>
      </c>
      <c r="D63" s="66" t="s">
        <v>126</v>
      </c>
      <c r="E63" s="67"/>
      <c r="F63" s="79" t="s">
        <v>67</v>
      </c>
      <c r="G63" s="68" t="s">
        <v>76</v>
      </c>
      <c r="H63" s="96">
        <v>1.5885648148148149E-2</v>
      </c>
      <c r="I63" s="97">
        <f t="shared" si="2"/>
        <v>2.2010416666666671E-3</v>
      </c>
      <c r="J63" s="61">
        <f t="shared" si="0"/>
        <v>39.329934450109249</v>
      </c>
      <c r="K63" s="71"/>
      <c r="L63" s="70"/>
    </row>
    <row r="64" spans="1:12" ht="21.75" customHeight="1" x14ac:dyDescent="0.25">
      <c r="A64" s="63">
        <v>42</v>
      </c>
      <c r="B64" s="64">
        <v>102</v>
      </c>
      <c r="C64" s="65">
        <v>10104454129</v>
      </c>
      <c r="D64" s="66" t="s">
        <v>127</v>
      </c>
      <c r="E64" s="67"/>
      <c r="F64" s="79" t="s">
        <v>67</v>
      </c>
      <c r="G64" s="68" t="s">
        <v>76</v>
      </c>
      <c r="H64" s="96">
        <v>1.5941550925925928E-2</v>
      </c>
      <c r="I64" s="97">
        <f t="shared" si="2"/>
        <v>2.2569444444444468E-3</v>
      </c>
      <c r="J64" s="61">
        <f t="shared" si="0"/>
        <v>39.215686274509807</v>
      </c>
      <c r="K64" s="71"/>
      <c r="L64" s="70"/>
    </row>
    <row r="65" spans="1:12" ht="21.75" customHeight="1" x14ac:dyDescent="0.25">
      <c r="A65" s="63">
        <v>43</v>
      </c>
      <c r="B65" s="64">
        <v>89</v>
      </c>
      <c r="C65" s="65">
        <v>10125496257</v>
      </c>
      <c r="D65" s="66" t="s">
        <v>128</v>
      </c>
      <c r="E65" s="67"/>
      <c r="F65" s="79" t="s">
        <v>68</v>
      </c>
      <c r="G65" s="68" t="s">
        <v>76</v>
      </c>
      <c r="H65" s="96">
        <v>1.5962847222222222E-2</v>
      </c>
      <c r="I65" s="97">
        <f t="shared" si="2"/>
        <v>2.2782407407407404E-3</v>
      </c>
      <c r="J65" s="61">
        <f t="shared" si="0"/>
        <v>39.158810732414793</v>
      </c>
      <c r="K65" s="71"/>
      <c r="L65" s="70"/>
    </row>
    <row r="66" spans="1:12" ht="21.75" customHeight="1" x14ac:dyDescent="0.25">
      <c r="A66" s="63">
        <v>44</v>
      </c>
      <c r="B66" s="64">
        <v>88</v>
      </c>
      <c r="C66" s="65">
        <v>10114154634</v>
      </c>
      <c r="D66" s="66" t="s">
        <v>129</v>
      </c>
      <c r="E66" s="67"/>
      <c r="F66" s="79" t="s">
        <v>67</v>
      </c>
      <c r="G66" s="68" t="s">
        <v>76</v>
      </c>
      <c r="H66" s="96">
        <v>1.6068171296296296E-2</v>
      </c>
      <c r="I66" s="97">
        <f t="shared" si="2"/>
        <v>2.3835648148148141E-3</v>
      </c>
      <c r="J66" s="61">
        <f t="shared" si="0"/>
        <v>38.904899135446684</v>
      </c>
      <c r="K66" s="71"/>
      <c r="L66" s="70"/>
    </row>
    <row r="67" spans="1:12" ht="21.75" customHeight="1" x14ac:dyDescent="0.25">
      <c r="A67" s="63">
        <v>45</v>
      </c>
      <c r="B67" s="64">
        <v>31</v>
      </c>
      <c r="C67" s="65">
        <v>10129902683</v>
      </c>
      <c r="D67" s="66" t="s">
        <v>86</v>
      </c>
      <c r="E67" s="67"/>
      <c r="F67" s="79" t="s">
        <v>67</v>
      </c>
      <c r="G67" s="68" t="s">
        <v>94</v>
      </c>
      <c r="H67" s="96">
        <v>1.6259722222222224E-2</v>
      </c>
      <c r="I67" s="97">
        <f t="shared" si="2"/>
        <v>2.5751157407407424E-3</v>
      </c>
      <c r="J67" s="61">
        <f t="shared" si="0"/>
        <v>38.434163701067618</v>
      </c>
      <c r="K67" s="71"/>
      <c r="L67" s="70"/>
    </row>
    <row r="68" spans="1:12" ht="21.75" customHeight="1" x14ac:dyDescent="0.25">
      <c r="A68" s="63">
        <v>46</v>
      </c>
      <c r="B68" s="64">
        <v>15</v>
      </c>
      <c r="C68" s="65">
        <v>10129901875</v>
      </c>
      <c r="D68" s="66" t="s">
        <v>90</v>
      </c>
      <c r="E68" s="67"/>
      <c r="F68" s="79" t="s">
        <v>67</v>
      </c>
      <c r="G68" s="68" t="s">
        <v>95</v>
      </c>
      <c r="H68" s="96">
        <v>1.6286921296296299E-2</v>
      </c>
      <c r="I68" s="97">
        <f t="shared" si="2"/>
        <v>2.6023148148148177E-3</v>
      </c>
      <c r="J68" s="61">
        <f t="shared" si="0"/>
        <v>38.379530916844352</v>
      </c>
      <c r="K68" s="71"/>
      <c r="L68" s="70"/>
    </row>
    <row r="69" spans="1:12" ht="21.75" customHeight="1" x14ac:dyDescent="0.25">
      <c r="A69" s="63">
        <v>47</v>
      </c>
      <c r="B69" s="64">
        <v>28</v>
      </c>
      <c r="C69" s="65">
        <v>10128040788</v>
      </c>
      <c r="D69" s="66" t="s">
        <v>85</v>
      </c>
      <c r="E69" s="67"/>
      <c r="F69" s="79" t="s">
        <v>33</v>
      </c>
      <c r="G69" s="68" t="s">
        <v>94</v>
      </c>
      <c r="H69" s="96">
        <v>1.6397453703703702E-2</v>
      </c>
      <c r="I69" s="97">
        <f t="shared" si="2"/>
        <v>2.7128472222222207E-3</v>
      </c>
      <c r="J69" s="61">
        <f t="shared" si="0"/>
        <v>38.108680310515176</v>
      </c>
      <c r="K69" s="71"/>
      <c r="L69" s="70"/>
    </row>
    <row r="70" spans="1:12" ht="21.75" customHeight="1" x14ac:dyDescent="0.25">
      <c r="A70" s="63">
        <v>48</v>
      </c>
      <c r="B70" s="64">
        <v>30</v>
      </c>
      <c r="C70" s="65">
        <v>10125323778</v>
      </c>
      <c r="D70" s="66" t="s">
        <v>130</v>
      </c>
      <c r="E70" s="67"/>
      <c r="F70" s="79" t="s">
        <v>68</v>
      </c>
      <c r="G70" s="68" t="s">
        <v>94</v>
      </c>
      <c r="H70" s="96">
        <v>1.6720601851851851E-2</v>
      </c>
      <c r="I70" s="97">
        <f t="shared" si="2"/>
        <v>3.0359953703703695E-3</v>
      </c>
      <c r="J70" s="61">
        <f t="shared" si="0"/>
        <v>37.370242214532873</v>
      </c>
      <c r="K70" s="71"/>
      <c r="L70" s="70"/>
    </row>
    <row r="71" spans="1:12" ht="21.75" customHeight="1" x14ac:dyDescent="0.25">
      <c r="A71" s="63">
        <v>49</v>
      </c>
      <c r="B71" s="64">
        <v>50</v>
      </c>
      <c r="C71" s="65">
        <v>10142530669</v>
      </c>
      <c r="D71" s="66" t="s">
        <v>131</v>
      </c>
      <c r="E71" s="67"/>
      <c r="F71" s="79" t="s">
        <v>68</v>
      </c>
      <c r="G71" s="68" t="s">
        <v>94</v>
      </c>
      <c r="H71" s="96">
        <v>1.6723263888888888E-2</v>
      </c>
      <c r="I71" s="97">
        <f t="shared" si="2"/>
        <v>3.0386574074074066E-3</v>
      </c>
      <c r="J71" s="61">
        <f t="shared" si="0"/>
        <v>37.370242214532873</v>
      </c>
      <c r="K71" s="71"/>
      <c r="L71" s="70"/>
    </row>
    <row r="72" spans="1:12" ht="21.75" customHeight="1" x14ac:dyDescent="0.25">
      <c r="A72" s="63">
        <v>50</v>
      </c>
      <c r="B72" s="64">
        <v>48</v>
      </c>
      <c r="C72" s="65">
        <v>10130113659</v>
      </c>
      <c r="D72" s="66" t="s">
        <v>66</v>
      </c>
      <c r="E72" s="67"/>
      <c r="F72" s="79" t="s">
        <v>67</v>
      </c>
      <c r="G72" s="68" t="s">
        <v>94</v>
      </c>
      <c r="H72" s="96">
        <v>1.6744791666666668E-2</v>
      </c>
      <c r="I72" s="97">
        <f t="shared" si="2"/>
        <v>3.0601851851851866E-3</v>
      </c>
      <c r="J72" s="61">
        <f t="shared" si="0"/>
        <v>37.318590186592949</v>
      </c>
      <c r="K72" s="71"/>
      <c r="L72" s="70"/>
    </row>
    <row r="73" spans="1:12" ht="21.75" customHeight="1" x14ac:dyDescent="0.25">
      <c r="A73" s="63">
        <v>51</v>
      </c>
      <c r="B73" s="64">
        <v>97</v>
      </c>
      <c r="C73" s="65">
        <v>10126343490</v>
      </c>
      <c r="D73" s="66" t="s">
        <v>132</v>
      </c>
      <c r="E73" s="67"/>
      <c r="F73" s="79" t="s">
        <v>67</v>
      </c>
      <c r="G73" s="68" t="s">
        <v>76</v>
      </c>
      <c r="H73" s="96">
        <v>1.6931944444444447E-2</v>
      </c>
      <c r="I73" s="97">
        <f t="shared" si="2"/>
        <v>3.2473379629629658E-3</v>
      </c>
      <c r="J73" s="61">
        <f t="shared" si="0"/>
        <v>36.910457963089542</v>
      </c>
      <c r="K73" s="71"/>
      <c r="L73" s="70"/>
    </row>
    <row r="74" spans="1:12" ht="21.75" customHeight="1" x14ac:dyDescent="0.25">
      <c r="A74" s="63">
        <v>52</v>
      </c>
      <c r="B74" s="64">
        <v>14</v>
      </c>
      <c r="C74" s="65">
        <v>10129852062</v>
      </c>
      <c r="D74" s="66" t="s">
        <v>87</v>
      </c>
      <c r="E74" s="67"/>
      <c r="F74" s="79" t="s">
        <v>67</v>
      </c>
      <c r="G74" s="68" t="s">
        <v>95</v>
      </c>
      <c r="H74" s="96">
        <v>1.7039583333333334E-2</v>
      </c>
      <c r="I74" s="97">
        <f t="shared" si="2"/>
        <v>3.354976851851852E-3</v>
      </c>
      <c r="J74" s="61">
        <f t="shared" si="0"/>
        <v>36.684782608695649</v>
      </c>
      <c r="K74" s="71"/>
      <c r="L74" s="70"/>
    </row>
    <row r="75" spans="1:12" ht="21.75" customHeight="1" x14ac:dyDescent="0.25">
      <c r="A75" s="63">
        <v>53</v>
      </c>
      <c r="B75" s="64">
        <v>111</v>
      </c>
      <c r="C75" s="65">
        <v>10128097877</v>
      </c>
      <c r="D75" s="66" t="s">
        <v>91</v>
      </c>
      <c r="E75" s="67"/>
      <c r="F75" s="79" t="s">
        <v>67</v>
      </c>
      <c r="G75" s="68" t="s">
        <v>113</v>
      </c>
      <c r="H75" s="96">
        <v>1.7069791666666667E-2</v>
      </c>
      <c r="I75" s="97">
        <f t="shared" si="2"/>
        <v>3.3851851851851855E-3</v>
      </c>
      <c r="J75" s="61">
        <f t="shared" si="0"/>
        <v>36.610169491525426</v>
      </c>
      <c r="K75" s="71"/>
      <c r="L75" s="70"/>
    </row>
    <row r="76" spans="1:12" ht="21.75" customHeight="1" x14ac:dyDescent="0.25">
      <c r="A76" s="63">
        <v>54</v>
      </c>
      <c r="B76" s="64">
        <v>52</v>
      </c>
      <c r="C76" s="65">
        <v>10127683205</v>
      </c>
      <c r="D76" s="66" t="s">
        <v>89</v>
      </c>
      <c r="E76" s="67"/>
      <c r="F76" s="79" t="s">
        <v>67</v>
      </c>
      <c r="G76" s="68" t="s">
        <v>94</v>
      </c>
      <c r="H76" s="96">
        <v>1.734386574074074E-2</v>
      </c>
      <c r="I76" s="97">
        <f t="shared" si="2"/>
        <v>3.6592592592592579E-3</v>
      </c>
      <c r="J76" s="61">
        <f t="shared" si="0"/>
        <v>36.024016010673783</v>
      </c>
      <c r="K76" s="71"/>
      <c r="L76" s="70"/>
    </row>
    <row r="77" spans="1:12" ht="21.75" customHeight="1" x14ac:dyDescent="0.25">
      <c r="A77" s="63">
        <v>55</v>
      </c>
      <c r="B77" s="64">
        <v>66</v>
      </c>
      <c r="C77" s="65">
        <v>10114143015</v>
      </c>
      <c r="D77" s="66" t="s">
        <v>65</v>
      </c>
      <c r="E77" s="67"/>
      <c r="F77" s="79" t="s">
        <v>33</v>
      </c>
      <c r="G77" s="68" t="s">
        <v>94</v>
      </c>
      <c r="H77" s="96">
        <v>1.7414120370370371E-2</v>
      </c>
      <c r="I77" s="97">
        <f t="shared" si="2"/>
        <v>3.7295138888888898E-3</v>
      </c>
      <c r="J77" s="61">
        <f t="shared" si="0"/>
        <v>35.880398671096344</v>
      </c>
      <c r="K77" s="71"/>
      <c r="L77" s="70"/>
    </row>
    <row r="78" spans="1:12" ht="21.75" customHeight="1" x14ac:dyDescent="0.25">
      <c r="A78" s="63">
        <v>56</v>
      </c>
      <c r="B78" s="64">
        <v>43</v>
      </c>
      <c r="C78" s="65">
        <v>10133949607</v>
      </c>
      <c r="D78" s="66" t="s">
        <v>92</v>
      </c>
      <c r="E78" s="67"/>
      <c r="F78" s="79" t="s">
        <v>67</v>
      </c>
      <c r="G78" s="68" t="s">
        <v>94</v>
      </c>
      <c r="H78" s="96">
        <v>1.790162037037037E-2</v>
      </c>
      <c r="I78" s="97">
        <f t="shared" si="2"/>
        <v>4.2170138888888882E-3</v>
      </c>
      <c r="J78" s="61">
        <f t="shared" si="0"/>
        <v>34.906270200387844</v>
      </c>
      <c r="K78" s="71"/>
      <c r="L78" s="70"/>
    </row>
    <row r="79" spans="1:12" ht="21.75" customHeight="1" x14ac:dyDescent="0.25">
      <c r="A79" s="63">
        <v>57</v>
      </c>
      <c r="B79" s="64">
        <v>60</v>
      </c>
      <c r="C79" s="65">
        <v>10139099091</v>
      </c>
      <c r="D79" s="66" t="s">
        <v>133</v>
      </c>
      <c r="E79" s="67"/>
      <c r="F79" s="79" t="s">
        <v>68</v>
      </c>
      <c r="G79" s="68" t="s">
        <v>94</v>
      </c>
      <c r="H79" s="96">
        <v>1.8487037037037034E-2</v>
      </c>
      <c r="I79" s="97">
        <f t="shared" si="2"/>
        <v>4.8024305555555528E-3</v>
      </c>
      <c r="J79" s="61">
        <f t="shared" si="0"/>
        <v>33.813400125234814</v>
      </c>
      <c r="K79" s="71"/>
      <c r="L79" s="70"/>
    </row>
    <row r="80" spans="1:12" ht="21.75" customHeight="1" x14ac:dyDescent="0.25">
      <c r="A80" s="63">
        <v>58</v>
      </c>
      <c r="B80" s="64">
        <v>29</v>
      </c>
      <c r="C80" s="65">
        <v>10142530265</v>
      </c>
      <c r="D80" s="66" t="s">
        <v>93</v>
      </c>
      <c r="E80" s="67"/>
      <c r="F80" s="79" t="s">
        <v>67</v>
      </c>
      <c r="G80" s="68" t="s">
        <v>94</v>
      </c>
      <c r="H80" s="96">
        <v>2.0308680555555556E-2</v>
      </c>
      <c r="I80" s="97">
        <f t="shared" si="2"/>
        <v>6.6240740740740739E-3</v>
      </c>
      <c r="J80" s="61">
        <f t="shared" si="0"/>
        <v>30.76923076923077</v>
      </c>
      <c r="K80" s="71"/>
      <c r="L80" s="70"/>
    </row>
    <row r="81" spans="1:13" ht="21.75" customHeight="1" thickBot="1" x14ac:dyDescent="0.3">
      <c r="A81" s="72" t="s">
        <v>134</v>
      </c>
      <c r="B81" s="98">
        <v>45</v>
      </c>
      <c r="C81" s="99">
        <v>10129098900</v>
      </c>
      <c r="D81" s="73" t="s">
        <v>135</v>
      </c>
      <c r="E81" s="74"/>
      <c r="F81" s="80" t="s">
        <v>68</v>
      </c>
      <c r="G81" s="75" t="s">
        <v>94</v>
      </c>
      <c r="H81" s="100"/>
      <c r="I81" s="101"/>
      <c r="J81" s="102" t="str">
        <f>IFERROR($J$19*3600/(HOUR(#REF!)*3600+MINUTE(#REF!)*60+SECOND(#REF!)),"")</f>
        <v/>
      </c>
      <c r="K81" s="77"/>
      <c r="L81" s="78"/>
    </row>
    <row r="82" spans="1:13" ht="7.5" customHeight="1" thickTop="1" thickBot="1" x14ac:dyDescent="0.35">
      <c r="A82" s="36"/>
      <c r="B82" s="37"/>
      <c r="C82" s="37"/>
      <c r="D82" s="38"/>
      <c r="E82" s="39"/>
      <c r="F82" s="40"/>
      <c r="G82" s="39"/>
      <c r="H82" s="41"/>
      <c r="I82" s="42"/>
      <c r="J82" s="41"/>
      <c r="K82" s="41"/>
      <c r="L82" s="41"/>
    </row>
    <row r="83" spans="1:13" ht="15" thickTop="1" x14ac:dyDescent="0.25">
      <c r="A83" s="143" t="s">
        <v>4</v>
      </c>
      <c r="B83" s="144"/>
      <c r="C83" s="144"/>
      <c r="D83" s="144"/>
      <c r="E83" s="144"/>
      <c r="F83" s="144"/>
      <c r="G83" s="144"/>
      <c r="H83" s="144" t="s">
        <v>5</v>
      </c>
      <c r="I83" s="144"/>
      <c r="J83" s="144"/>
      <c r="K83" s="144"/>
      <c r="L83" s="145"/>
    </row>
    <row r="84" spans="1:13" ht="14.4" x14ac:dyDescent="0.25">
      <c r="A84" s="81" t="s">
        <v>109</v>
      </c>
      <c r="B84" s="4"/>
      <c r="C84" s="43"/>
      <c r="D84" s="4"/>
      <c r="E84" s="4"/>
      <c r="F84" s="4"/>
      <c r="G84" s="44" t="s">
        <v>31</v>
      </c>
      <c r="H84" s="95">
        <v>5</v>
      </c>
      <c r="I84" s="45"/>
      <c r="K84" s="58" t="s">
        <v>29</v>
      </c>
      <c r="L84" s="59">
        <f>COUNTIF(F23:F81,"ЗМС")</f>
        <v>0</v>
      </c>
      <c r="M84" s="46"/>
    </row>
    <row r="85" spans="1:13" ht="14.4" x14ac:dyDescent="0.25">
      <c r="A85" s="82" t="s">
        <v>96</v>
      </c>
      <c r="B85" s="83"/>
      <c r="C85" s="84"/>
      <c r="D85" s="83"/>
      <c r="E85" s="83"/>
      <c r="F85" s="83"/>
      <c r="G85" s="44" t="s">
        <v>24</v>
      </c>
      <c r="H85" s="95">
        <f>H86+H91</f>
        <v>59</v>
      </c>
      <c r="I85" s="45"/>
      <c r="K85" s="58" t="s">
        <v>20</v>
      </c>
      <c r="L85" s="59">
        <f>COUNTIF(F23:F81,"МСМК")</f>
        <v>0</v>
      </c>
      <c r="M85" s="46"/>
    </row>
    <row r="86" spans="1:13" ht="14.4" x14ac:dyDescent="0.25">
      <c r="A86" s="82" t="s">
        <v>97</v>
      </c>
      <c r="B86" s="83"/>
      <c r="C86" s="85"/>
      <c r="D86" s="83"/>
      <c r="E86" s="83"/>
      <c r="F86" s="83"/>
      <c r="G86" s="44" t="s">
        <v>25</v>
      </c>
      <c r="H86" s="95">
        <f>H87+H88+H89+H90</f>
        <v>58</v>
      </c>
      <c r="I86" s="45"/>
      <c r="K86" s="58" t="s">
        <v>22</v>
      </c>
      <c r="L86" s="59">
        <f>COUNTIF(F23:F81,"МС")</f>
        <v>0</v>
      </c>
      <c r="M86" s="46"/>
    </row>
    <row r="87" spans="1:13" ht="14.4" x14ac:dyDescent="0.25">
      <c r="A87" s="82" t="s">
        <v>98</v>
      </c>
      <c r="B87" s="83"/>
      <c r="C87" s="85"/>
      <c r="D87" s="83"/>
      <c r="E87" s="83"/>
      <c r="F87" s="83"/>
      <c r="G87" s="44" t="s">
        <v>26</v>
      </c>
      <c r="H87" s="95">
        <f>COUNT(A18:A81)</f>
        <v>58</v>
      </c>
      <c r="I87" s="45"/>
      <c r="K87" s="60" t="s">
        <v>30</v>
      </c>
      <c r="L87" s="59">
        <f>COUNTIF(F23:F81,"КМС")</f>
        <v>6</v>
      </c>
      <c r="M87" s="46"/>
    </row>
    <row r="88" spans="1:13" ht="14.4" x14ac:dyDescent="0.25">
      <c r="A88" s="86"/>
      <c r="B88" s="83"/>
      <c r="C88" s="85"/>
      <c r="D88" s="83"/>
      <c r="E88" s="83"/>
      <c r="F88" s="83"/>
      <c r="G88" s="44" t="s">
        <v>37</v>
      </c>
      <c r="H88" s="95">
        <f>COUNTIF(A2:A81,"ЛИМ")</f>
        <v>0</v>
      </c>
      <c r="I88" s="45"/>
      <c r="K88" s="60" t="s">
        <v>33</v>
      </c>
      <c r="L88" s="59">
        <f>COUNTIF(F23:F81,"1 СР")</f>
        <v>11</v>
      </c>
      <c r="M88" s="46"/>
    </row>
    <row r="89" spans="1:13" ht="14.4" x14ac:dyDescent="0.25">
      <c r="A89" s="87"/>
      <c r="B89" s="88"/>
      <c r="C89" s="88"/>
      <c r="D89" s="83"/>
      <c r="E89" s="83"/>
      <c r="F89" s="83"/>
      <c r="G89" s="44" t="s">
        <v>27</v>
      </c>
      <c r="H89" s="95">
        <f>COUNTIF(A3:A81,"НФ")</f>
        <v>0</v>
      </c>
      <c r="I89" s="45"/>
      <c r="K89" s="60" t="s">
        <v>67</v>
      </c>
      <c r="L89" s="59">
        <f>COUNTIF(F23:F81,"2 СР")</f>
        <v>30</v>
      </c>
      <c r="M89" s="46"/>
    </row>
    <row r="90" spans="1:13" ht="14.4" x14ac:dyDescent="0.25">
      <c r="A90" s="89"/>
      <c r="B90" s="83"/>
      <c r="C90" s="83"/>
      <c r="D90" s="83"/>
      <c r="E90" s="83"/>
      <c r="F90" s="83"/>
      <c r="G90" s="44" t="s">
        <v>35</v>
      </c>
      <c r="H90" s="95">
        <f>COUNTIF(A3:A81,"ДСКВ")</f>
        <v>0</v>
      </c>
      <c r="I90" s="45"/>
      <c r="J90" s="46"/>
      <c r="K90" s="60" t="s">
        <v>68</v>
      </c>
      <c r="L90" s="59">
        <f>COUNTIF(F23:F81,"3 СР")</f>
        <v>11</v>
      </c>
      <c r="M90" s="46"/>
    </row>
    <row r="91" spans="1:13" ht="14.4" x14ac:dyDescent="0.25">
      <c r="A91" s="90"/>
      <c r="B91" s="12"/>
      <c r="C91" s="12"/>
      <c r="D91" s="12"/>
      <c r="E91" s="12"/>
      <c r="F91" s="12"/>
      <c r="G91" s="44" t="s">
        <v>28</v>
      </c>
      <c r="H91" s="95">
        <f>COUNTIF(A2:A81,"НС")</f>
        <v>1</v>
      </c>
      <c r="I91" s="45"/>
      <c r="J91" s="46"/>
      <c r="K91" s="44"/>
      <c r="L91" s="47"/>
      <c r="M91" s="46"/>
    </row>
    <row r="92" spans="1:13" ht="5.25" customHeight="1" x14ac:dyDescent="0.25">
      <c r="A92" s="48"/>
      <c r="B92" s="49"/>
      <c r="C92" s="49"/>
      <c r="D92" s="49"/>
      <c r="E92" s="49"/>
      <c r="F92" s="49"/>
      <c r="G92" s="27"/>
      <c r="H92" s="50"/>
      <c r="I92" s="24"/>
      <c r="J92" s="51"/>
      <c r="K92" s="51"/>
      <c r="L92" s="47"/>
      <c r="M92" s="46"/>
    </row>
    <row r="93" spans="1:13" ht="15.6" x14ac:dyDescent="0.25">
      <c r="A93" s="150" t="s">
        <v>3</v>
      </c>
      <c r="B93" s="108"/>
      <c r="C93" s="108"/>
      <c r="D93" s="108"/>
      <c r="E93" s="108"/>
      <c r="F93" s="108" t="s">
        <v>11</v>
      </c>
      <c r="G93" s="108"/>
      <c r="H93" s="108"/>
      <c r="I93" s="108" t="s">
        <v>50</v>
      </c>
      <c r="J93" s="108"/>
      <c r="K93" s="108"/>
      <c r="L93" s="109"/>
    </row>
    <row r="94" spans="1:13" x14ac:dyDescent="0.25">
      <c r="A94" s="146"/>
      <c r="B94" s="112"/>
      <c r="C94" s="112"/>
      <c r="D94" s="112"/>
      <c r="E94" s="112"/>
      <c r="F94" s="112"/>
      <c r="G94" s="112"/>
      <c r="H94" s="112"/>
      <c r="I94" s="147"/>
      <c r="J94" s="147"/>
      <c r="K94" s="147"/>
      <c r="L94" s="148"/>
    </row>
    <row r="95" spans="1:13" x14ac:dyDescent="0.25">
      <c r="A95" s="55"/>
      <c r="D95" s="56"/>
      <c r="E95" s="56"/>
      <c r="F95" s="56"/>
      <c r="G95" s="56"/>
      <c r="H95" s="56"/>
      <c r="I95" s="52"/>
      <c r="J95" s="56"/>
      <c r="K95" s="56"/>
      <c r="L95" s="57"/>
    </row>
    <row r="96" spans="1:13" x14ac:dyDescent="0.25">
      <c r="A96" s="55"/>
      <c r="D96" s="56"/>
      <c r="E96" s="56"/>
      <c r="F96" s="56"/>
      <c r="G96" s="56"/>
      <c r="H96" s="56"/>
      <c r="I96" s="52"/>
      <c r="J96" s="56"/>
      <c r="K96" s="56"/>
      <c r="L96" s="57"/>
    </row>
    <row r="97" spans="1:12" x14ac:dyDescent="0.25">
      <c r="A97" s="111"/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49"/>
    </row>
    <row r="98" spans="1:12" x14ac:dyDescent="0.25">
      <c r="A98" s="111"/>
      <c r="B98" s="112"/>
      <c r="C98" s="112"/>
      <c r="D98" s="112"/>
      <c r="E98" s="112"/>
      <c r="F98" s="112"/>
      <c r="G98" s="112"/>
      <c r="H98" s="112"/>
      <c r="I98" s="113"/>
      <c r="J98" s="113"/>
      <c r="K98" s="113"/>
      <c r="L98" s="114"/>
    </row>
    <row r="99" spans="1:12" ht="16.2" thickBot="1" x14ac:dyDescent="0.3">
      <c r="A99" s="106"/>
      <c r="B99" s="107"/>
      <c r="C99" s="107"/>
      <c r="D99" s="107"/>
      <c r="E99" s="107"/>
      <c r="F99" s="107" t="str">
        <f>G17</f>
        <v>ВАЙПАН В.Г. (1К, г. ОМСК)</v>
      </c>
      <c r="G99" s="107"/>
      <c r="H99" s="107"/>
      <c r="I99" s="107" t="str">
        <f>G19</f>
        <v>САВИЦКИЙ К.Н. (ВК, г. НОВОСИБИРСК)</v>
      </c>
      <c r="J99" s="107"/>
      <c r="K99" s="107"/>
      <c r="L99" s="110"/>
    </row>
    <row r="100" spans="1:12" ht="14.4" thickTop="1" x14ac:dyDescent="0.25"/>
  </sheetData>
  <sheetProtection formatCells="0" formatColumns="0" formatRows="0" sort="0" autoFilter="0" pivotTables="0"/>
  <mergeCells count="40">
    <mergeCell ref="A83:G83"/>
    <mergeCell ref="H83:L83"/>
    <mergeCell ref="A94:E94"/>
    <mergeCell ref="F94:L94"/>
    <mergeCell ref="A97:E97"/>
    <mergeCell ref="F97:L97"/>
    <mergeCell ref="F93:H93"/>
    <mergeCell ref="A93:E93"/>
    <mergeCell ref="A7:L7"/>
    <mergeCell ref="A8:L8"/>
    <mergeCell ref="I21:I22"/>
    <mergeCell ref="J21:J22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F21:F22"/>
    <mergeCell ref="A12:L12"/>
    <mergeCell ref="K21:K22"/>
    <mergeCell ref="L21:L22"/>
    <mergeCell ref="G21:G22"/>
    <mergeCell ref="H15:L15"/>
    <mergeCell ref="H21:H22"/>
    <mergeCell ref="A1:L1"/>
    <mergeCell ref="A2:L2"/>
    <mergeCell ref="A4:L4"/>
    <mergeCell ref="A3:L3"/>
    <mergeCell ref="A6:L6"/>
    <mergeCell ref="A5:L5"/>
    <mergeCell ref="A99:E99"/>
    <mergeCell ref="I93:L93"/>
    <mergeCell ref="I99:L99"/>
    <mergeCell ref="F99:H99"/>
    <mergeCell ref="A98:E98"/>
    <mergeCell ref="F98:L98"/>
  </mergeCells>
  <conditionalFormatting sqref="B100:B1048576 B6:B92 B1:B4 B94:B98">
    <cfRule type="duplicateValues" dxfId="23" priority="144"/>
  </conditionalFormatting>
  <conditionalFormatting sqref="H23:H81">
    <cfRule type="cellIs" dxfId="22" priority="1" operator="equal">
      <formula>0</formula>
    </cfRule>
  </conditionalFormatting>
  <printOptions horizontalCentered="1"/>
  <pageMargins left="0.19685039370078741" right="0.19685039370078741" top="0.59055118110236227" bottom="0.59055118110236227" header="0.15748031496062992" footer="0.11811023622047245"/>
  <pageSetup paperSize="256" scale="87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AC6AD-F46B-4577-BAB8-7B223A3DFD4F}">
  <sheetPr>
    <tabColor theme="3" tint="0.59999389629810485"/>
    <pageSetUpPr fitToPage="1"/>
  </sheetPr>
  <dimension ref="A1:M47"/>
  <sheetViews>
    <sheetView tabSelected="1" view="pageBreakPreview" topLeftCell="A4" zoomScale="70" zoomScaleNormal="100" zoomScaleSheetLayoutView="70" workbookViewId="0">
      <selection activeCell="P19" sqref="P19"/>
    </sheetView>
  </sheetViews>
  <sheetFormatPr defaultColWidth="9.109375" defaultRowHeight="13.8" x14ac:dyDescent="0.25"/>
  <cols>
    <col min="1" max="1" width="7" style="1" customWidth="1"/>
    <col min="2" max="2" width="7" style="92" customWidth="1"/>
    <col min="3" max="3" width="12.44140625" style="92" customWidth="1"/>
    <col min="4" max="4" width="24.33203125" style="1" customWidth="1"/>
    <col min="5" max="5" width="12.33203125" style="1" bestFit="1" customWidth="1"/>
    <col min="6" max="6" width="9.88671875" style="1" customWidth="1"/>
    <col min="7" max="7" width="24.88671875" style="1" customWidth="1"/>
    <col min="8" max="8" width="14.5546875" style="1" customWidth="1"/>
    <col min="9" max="9" width="14.5546875" style="53" customWidth="1"/>
    <col min="10" max="10" width="13.21875" style="1" customWidth="1"/>
    <col min="11" max="11" width="13.33203125" style="1" customWidth="1"/>
    <col min="12" max="12" width="23.21875" style="1" customWidth="1"/>
    <col min="13" max="14" width="11.6640625" style="1" bestFit="1" customWidth="1"/>
    <col min="15" max="16384" width="9.109375" style="1"/>
  </cols>
  <sheetData>
    <row r="1" spans="1:12" ht="22.5" customHeight="1" x14ac:dyDescent="0.2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22.5" customHeight="1" x14ac:dyDescent="0.25">
      <c r="A2" s="115" t="s">
        <v>44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ht="22.5" customHeight="1" x14ac:dyDescent="0.25">
      <c r="A3" s="115" t="s">
        <v>45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ht="22.5" customHeight="1" x14ac:dyDescent="0.25">
      <c r="A4" s="115" t="s">
        <v>10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1:12" ht="22.5" customHeight="1" x14ac:dyDescent="0.25">
      <c r="A5" s="115" t="s">
        <v>46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</row>
    <row r="6" spans="1:12" s="2" customFormat="1" ht="28.8" x14ac:dyDescent="0.25">
      <c r="A6" s="116" t="s">
        <v>41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</row>
    <row r="7" spans="1:12" s="2" customFormat="1" ht="18" customHeight="1" x14ac:dyDescent="0.25">
      <c r="A7" s="129" t="s">
        <v>16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</row>
    <row r="8" spans="1:12" s="2" customFormat="1" ht="4.5" customHeight="1" thickBot="1" x14ac:dyDescent="0.3">
      <c r="A8" s="130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</row>
    <row r="9" spans="1:12" ht="18" customHeight="1" thickTop="1" x14ac:dyDescent="0.25">
      <c r="A9" s="133" t="s">
        <v>38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5"/>
    </row>
    <row r="10" spans="1:12" ht="18" customHeight="1" x14ac:dyDescent="0.25">
      <c r="A10" s="136" t="s">
        <v>99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8"/>
    </row>
    <row r="11" spans="1:12" ht="19.5" customHeight="1" x14ac:dyDescent="0.25">
      <c r="A11" s="136" t="s">
        <v>100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8"/>
    </row>
    <row r="12" spans="1:12" ht="5.25" customHeight="1" x14ac:dyDescent="0.25">
      <c r="A12" s="117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9"/>
    </row>
    <row r="13" spans="1:12" ht="15.6" x14ac:dyDescent="0.25">
      <c r="A13" s="3" t="s">
        <v>48</v>
      </c>
      <c r="B13" s="4"/>
      <c r="C13" s="4"/>
      <c r="D13" s="5"/>
      <c r="E13" s="6"/>
      <c r="F13" s="6"/>
      <c r="G13" s="7" t="s">
        <v>107</v>
      </c>
      <c r="H13" s="6"/>
      <c r="I13" s="8"/>
      <c r="J13" s="6"/>
      <c r="K13" s="9"/>
      <c r="L13" s="10" t="s">
        <v>195</v>
      </c>
    </row>
    <row r="14" spans="1:12" ht="15.6" x14ac:dyDescent="0.25">
      <c r="A14" s="11" t="s">
        <v>192</v>
      </c>
      <c r="B14" s="12"/>
      <c r="C14" s="1"/>
      <c r="D14" s="54"/>
      <c r="E14" s="13"/>
      <c r="F14" s="13"/>
      <c r="G14" s="14" t="s">
        <v>108</v>
      </c>
      <c r="H14" s="13"/>
      <c r="I14" s="15"/>
      <c r="J14" s="13"/>
      <c r="K14" s="16"/>
      <c r="L14" s="17" t="s">
        <v>137</v>
      </c>
    </row>
    <row r="15" spans="1:12" ht="14.4" x14ac:dyDescent="0.25">
      <c r="A15" s="139" t="s">
        <v>9</v>
      </c>
      <c r="B15" s="127"/>
      <c r="C15" s="127"/>
      <c r="D15" s="127"/>
      <c r="E15" s="127"/>
      <c r="F15" s="127"/>
      <c r="G15" s="140"/>
      <c r="H15" s="126" t="s">
        <v>1</v>
      </c>
      <c r="I15" s="127"/>
      <c r="J15" s="127"/>
      <c r="K15" s="127"/>
      <c r="L15" s="128"/>
    </row>
    <row r="16" spans="1:12" ht="14.4" x14ac:dyDescent="0.25">
      <c r="A16" s="18" t="s">
        <v>17</v>
      </c>
      <c r="B16" s="19"/>
      <c r="C16" s="19"/>
      <c r="D16" s="20"/>
      <c r="E16" s="21"/>
      <c r="F16" s="20"/>
      <c r="G16" s="22"/>
      <c r="H16" s="23" t="s">
        <v>69</v>
      </c>
      <c r="I16" s="24"/>
      <c r="J16" s="21"/>
      <c r="K16" s="21"/>
      <c r="L16" s="25"/>
    </row>
    <row r="17" spans="1:13" ht="14.4" x14ac:dyDescent="0.25">
      <c r="A17" s="18" t="s">
        <v>18</v>
      </c>
      <c r="B17" s="19"/>
      <c r="C17" s="19"/>
      <c r="D17" s="22"/>
      <c r="F17" s="20"/>
      <c r="G17" s="22" t="s">
        <v>103</v>
      </c>
      <c r="H17" s="23" t="s">
        <v>39</v>
      </c>
      <c r="I17" s="24"/>
      <c r="J17" s="21"/>
      <c r="K17" s="21"/>
      <c r="L17" s="25"/>
    </row>
    <row r="18" spans="1:13" ht="14.4" x14ac:dyDescent="0.25">
      <c r="A18" s="18" t="s">
        <v>19</v>
      </c>
      <c r="B18" s="19"/>
      <c r="C18" s="19"/>
      <c r="D18" s="22"/>
      <c r="E18" s="22"/>
      <c r="F18" s="20"/>
      <c r="G18" s="22" t="s">
        <v>104</v>
      </c>
      <c r="H18" s="23" t="s">
        <v>32</v>
      </c>
      <c r="I18" s="24"/>
      <c r="J18" s="21"/>
      <c r="K18" s="21"/>
      <c r="L18" s="25"/>
    </row>
    <row r="19" spans="1:13" ht="16.2" thickBot="1" x14ac:dyDescent="0.3">
      <c r="A19" s="18" t="s">
        <v>15</v>
      </c>
      <c r="B19" s="26"/>
      <c r="C19" s="26"/>
      <c r="D19" s="27"/>
      <c r="E19" s="22"/>
      <c r="F19" s="27"/>
      <c r="G19" s="22" t="s">
        <v>49</v>
      </c>
      <c r="H19" s="94" t="s">
        <v>105</v>
      </c>
      <c r="I19" s="24"/>
      <c r="J19" s="21">
        <v>56</v>
      </c>
      <c r="K19" s="28"/>
      <c r="L19" s="29" t="s">
        <v>197</v>
      </c>
    </row>
    <row r="20" spans="1:13" ht="7.5" customHeight="1" thickTop="1" thickBot="1" x14ac:dyDescent="0.3">
      <c r="A20" s="30"/>
      <c r="B20" s="31"/>
      <c r="C20" s="31"/>
      <c r="D20" s="32"/>
      <c r="E20" s="32"/>
      <c r="F20" s="32"/>
      <c r="G20" s="32"/>
      <c r="H20" s="32"/>
      <c r="I20" s="33"/>
      <c r="J20" s="32"/>
      <c r="K20" s="32"/>
      <c r="L20" s="34"/>
    </row>
    <row r="21" spans="1:13" s="35" customFormat="1" ht="21" customHeight="1" thickTop="1" x14ac:dyDescent="0.25">
      <c r="A21" s="141" t="s">
        <v>6</v>
      </c>
      <c r="B21" s="124" t="s">
        <v>12</v>
      </c>
      <c r="C21" s="124" t="s">
        <v>36</v>
      </c>
      <c r="D21" s="124" t="s">
        <v>2</v>
      </c>
      <c r="E21" s="124" t="s">
        <v>34</v>
      </c>
      <c r="F21" s="124" t="s">
        <v>8</v>
      </c>
      <c r="G21" s="124" t="s">
        <v>13</v>
      </c>
      <c r="H21" s="124" t="s">
        <v>7</v>
      </c>
      <c r="I21" s="131" t="s">
        <v>23</v>
      </c>
      <c r="J21" s="124" t="s">
        <v>21</v>
      </c>
      <c r="K21" s="120" t="s">
        <v>40</v>
      </c>
      <c r="L21" s="122" t="s">
        <v>14</v>
      </c>
    </row>
    <row r="22" spans="1:13" s="35" customFormat="1" ht="22.5" customHeight="1" x14ac:dyDescent="0.25">
      <c r="A22" s="142"/>
      <c r="B22" s="125"/>
      <c r="C22" s="125"/>
      <c r="D22" s="125"/>
      <c r="E22" s="125"/>
      <c r="F22" s="125"/>
      <c r="G22" s="125"/>
      <c r="H22" s="125"/>
      <c r="I22" s="132"/>
      <c r="J22" s="125"/>
      <c r="K22" s="121"/>
      <c r="L22" s="123"/>
    </row>
    <row r="23" spans="1:13" ht="21.75" customHeight="1" x14ac:dyDescent="0.25">
      <c r="A23" s="63">
        <v>1</v>
      </c>
      <c r="B23" s="64">
        <v>135</v>
      </c>
      <c r="C23" s="65">
        <v>10034972524</v>
      </c>
      <c r="D23" s="66" t="s">
        <v>186</v>
      </c>
      <c r="E23" s="67"/>
      <c r="F23" s="79" t="s">
        <v>20</v>
      </c>
      <c r="G23" s="68" t="s">
        <v>94</v>
      </c>
      <c r="H23" s="69">
        <v>5.4780092592592589E-2</v>
      </c>
      <c r="I23" s="104"/>
      <c r="J23" s="61">
        <f>IFERROR($J$19*3600/(HOUR(H23)*3600+MINUTE(H23)*60+SECOND(H23)),"")</f>
        <v>42.594548911895203</v>
      </c>
      <c r="K23" s="62"/>
      <c r="L23" s="70"/>
    </row>
    <row r="24" spans="1:13" ht="21.75" customHeight="1" x14ac:dyDescent="0.25">
      <c r="A24" s="63">
        <v>2</v>
      </c>
      <c r="B24" s="64">
        <v>132</v>
      </c>
      <c r="C24" s="65">
        <v>10062636217</v>
      </c>
      <c r="D24" s="66" t="s">
        <v>187</v>
      </c>
      <c r="E24" s="67"/>
      <c r="F24" s="79" t="s">
        <v>30</v>
      </c>
      <c r="G24" s="68" t="s">
        <v>94</v>
      </c>
      <c r="H24" s="69">
        <v>5.6944444444444443E-2</v>
      </c>
      <c r="I24" s="104">
        <f>H24-$H$23</f>
        <v>2.1643518518518548E-3</v>
      </c>
      <c r="J24" s="61">
        <f t="shared" ref="J24:J28" si="0">IFERROR($J$19*3600/(HOUR(H24)*3600+MINUTE(H24)*60+SECOND(H24)),"")</f>
        <v>40.975609756097562</v>
      </c>
      <c r="K24" s="62"/>
      <c r="L24" s="70"/>
    </row>
    <row r="25" spans="1:13" ht="21.75" customHeight="1" x14ac:dyDescent="0.25">
      <c r="A25" s="63">
        <v>3</v>
      </c>
      <c r="B25" s="64">
        <v>130</v>
      </c>
      <c r="C25" s="65">
        <v>10059652152</v>
      </c>
      <c r="D25" s="66" t="s">
        <v>42</v>
      </c>
      <c r="E25" s="67"/>
      <c r="F25" s="79" t="s">
        <v>30</v>
      </c>
      <c r="G25" s="68" t="s">
        <v>94</v>
      </c>
      <c r="H25" s="69">
        <v>5.6944444444444443E-2</v>
      </c>
      <c r="I25" s="104">
        <f t="shared" ref="I25" si="1">H25-$H$23</f>
        <v>2.1643518518518548E-3</v>
      </c>
      <c r="J25" s="61">
        <f t="shared" si="0"/>
        <v>40.975609756097562</v>
      </c>
      <c r="K25" s="62"/>
      <c r="L25" s="70"/>
    </row>
    <row r="26" spans="1:13" ht="21.75" customHeight="1" x14ac:dyDescent="0.25">
      <c r="A26" s="63">
        <v>4</v>
      </c>
      <c r="B26" s="64">
        <v>131</v>
      </c>
      <c r="C26" s="65">
        <v>10092621038</v>
      </c>
      <c r="D26" s="66" t="s">
        <v>191</v>
      </c>
      <c r="E26" s="67"/>
      <c r="F26" s="79" t="s">
        <v>30</v>
      </c>
      <c r="G26" s="68" t="s">
        <v>94</v>
      </c>
      <c r="H26" s="69">
        <v>5.707175925925926E-2</v>
      </c>
      <c r="I26" s="104">
        <f>H26-$H$23</f>
        <v>2.291666666666671E-3</v>
      </c>
      <c r="J26" s="61">
        <f>IFERROR($J$19*3600/(HOUR(H26)*3600+MINUTE(H26)*60+SECOND(H26)),"")</f>
        <v>40.884201987426486</v>
      </c>
      <c r="K26" s="62"/>
      <c r="L26" s="70"/>
    </row>
    <row r="27" spans="1:13" ht="21.75" customHeight="1" x14ac:dyDescent="0.25">
      <c r="A27" s="63">
        <v>5</v>
      </c>
      <c r="B27" s="64">
        <v>139</v>
      </c>
      <c r="C27" s="65">
        <v>10105980766</v>
      </c>
      <c r="D27" s="66" t="s">
        <v>189</v>
      </c>
      <c r="E27" s="67"/>
      <c r="F27" s="79" t="s">
        <v>30</v>
      </c>
      <c r="G27" s="68" t="s">
        <v>76</v>
      </c>
      <c r="H27" s="69">
        <v>6.2141203703703705E-2</v>
      </c>
      <c r="I27" s="104">
        <f t="shared" ref="I27:I28" si="2">H27-$H$23</f>
        <v>7.3611111111111169E-3</v>
      </c>
      <c r="J27" s="61">
        <f t="shared" si="0"/>
        <v>37.548891786179922</v>
      </c>
      <c r="K27" s="62"/>
      <c r="L27" s="70"/>
    </row>
    <row r="28" spans="1:13" ht="21.75" customHeight="1" thickBot="1" x14ac:dyDescent="0.3">
      <c r="A28" s="72">
        <v>6</v>
      </c>
      <c r="B28" s="98">
        <v>140</v>
      </c>
      <c r="C28" s="99">
        <v>10036083980</v>
      </c>
      <c r="D28" s="73" t="s">
        <v>190</v>
      </c>
      <c r="E28" s="74"/>
      <c r="F28" s="80" t="s">
        <v>30</v>
      </c>
      <c r="G28" s="75" t="s">
        <v>76</v>
      </c>
      <c r="H28" s="76">
        <v>6.5104166666666671E-2</v>
      </c>
      <c r="I28" s="105">
        <f t="shared" si="2"/>
        <v>1.0324074074074083E-2</v>
      </c>
      <c r="J28" s="102">
        <f t="shared" si="0"/>
        <v>35.840000000000003</v>
      </c>
      <c r="K28" s="103"/>
      <c r="L28" s="78"/>
    </row>
    <row r="29" spans="1:13" ht="7.5" customHeight="1" thickTop="1" thickBot="1" x14ac:dyDescent="0.35">
      <c r="A29" s="36"/>
      <c r="B29" s="37"/>
      <c r="C29" s="37"/>
      <c r="D29" s="38"/>
      <c r="E29" s="39"/>
      <c r="F29" s="40"/>
      <c r="G29" s="39"/>
      <c r="H29" s="41"/>
      <c r="I29" s="42"/>
      <c r="J29" s="41"/>
      <c r="K29" s="41"/>
      <c r="L29" s="41"/>
    </row>
    <row r="30" spans="1:13" ht="15" thickTop="1" x14ac:dyDescent="0.25">
      <c r="A30" s="143" t="s">
        <v>4</v>
      </c>
      <c r="B30" s="144"/>
      <c r="C30" s="144"/>
      <c r="D30" s="144"/>
      <c r="E30" s="144"/>
      <c r="F30" s="144"/>
      <c r="G30" s="144"/>
      <c r="H30" s="144" t="s">
        <v>5</v>
      </c>
      <c r="I30" s="144"/>
      <c r="J30" s="144"/>
      <c r="K30" s="144"/>
      <c r="L30" s="145"/>
    </row>
    <row r="31" spans="1:13" ht="14.4" x14ac:dyDescent="0.25">
      <c r="A31" s="81" t="s">
        <v>109</v>
      </c>
      <c r="B31" s="4"/>
      <c r="C31" s="43"/>
      <c r="D31" s="4"/>
      <c r="E31" s="4"/>
      <c r="F31" s="4"/>
      <c r="G31" s="44" t="s">
        <v>31</v>
      </c>
      <c r="H31" s="95">
        <v>2</v>
      </c>
      <c r="I31" s="45"/>
      <c r="K31" s="58" t="s">
        <v>29</v>
      </c>
      <c r="L31" s="59">
        <f>COUNTIF(F23:F28,"ЗМС")</f>
        <v>0</v>
      </c>
      <c r="M31" s="46"/>
    </row>
    <row r="32" spans="1:13" ht="14.4" x14ac:dyDescent="0.25">
      <c r="A32" s="82" t="s">
        <v>96</v>
      </c>
      <c r="B32" s="83"/>
      <c r="C32" s="84"/>
      <c r="D32" s="83"/>
      <c r="E32" s="83"/>
      <c r="F32" s="83"/>
      <c r="G32" s="44" t="s">
        <v>24</v>
      </c>
      <c r="H32" s="95">
        <f>H33+H38</f>
        <v>6</v>
      </c>
      <c r="I32" s="45"/>
      <c r="K32" s="58" t="s">
        <v>20</v>
      </c>
      <c r="L32" s="59">
        <f>COUNTIF(F23:F28,"МСМК")</f>
        <v>1</v>
      </c>
      <c r="M32" s="46"/>
    </row>
    <row r="33" spans="1:13" ht="14.4" x14ac:dyDescent="0.25">
      <c r="A33" s="82" t="s">
        <v>97</v>
      </c>
      <c r="B33" s="83"/>
      <c r="C33" s="85"/>
      <c r="D33" s="83"/>
      <c r="E33" s="83"/>
      <c r="F33" s="83"/>
      <c r="G33" s="44" t="s">
        <v>25</v>
      </c>
      <c r="H33" s="95">
        <f>H34+H35+H36+H37</f>
        <v>6</v>
      </c>
      <c r="I33" s="45"/>
      <c r="K33" s="58" t="s">
        <v>22</v>
      </c>
      <c r="L33" s="59">
        <f>COUNTIF(F23:F28,"МС")</f>
        <v>0</v>
      </c>
      <c r="M33" s="46"/>
    </row>
    <row r="34" spans="1:13" ht="14.4" x14ac:dyDescent="0.25">
      <c r="A34" s="82" t="s">
        <v>98</v>
      </c>
      <c r="B34" s="83"/>
      <c r="C34" s="85"/>
      <c r="D34" s="83"/>
      <c r="E34" s="83"/>
      <c r="F34" s="83"/>
      <c r="G34" s="44" t="s">
        <v>26</v>
      </c>
      <c r="H34" s="95">
        <f>COUNT(A18:A28)</f>
        <v>6</v>
      </c>
      <c r="I34" s="45"/>
      <c r="K34" s="60" t="s">
        <v>30</v>
      </c>
      <c r="L34" s="59">
        <f>COUNTIF(F23:F28,"КМС")</f>
        <v>5</v>
      </c>
      <c r="M34" s="46"/>
    </row>
    <row r="35" spans="1:13" ht="14.4" x14ac:dyDescent="0.25">
      <c r="A35" s="86"/>
      <c r="B35" s="83"/>
      <c r="C35" s="85"/>
      <c r="D35" s="83"/>
      <c r="E35" s="83"/>
      <c r="F35" s="83"/>
      <c r="G35" s="44" t="s">
        <v>37</v>
      </c>
      <c r="H35" s="95">
        <f>COUNTIF(A2:A28,"ЛИМ")</f>
        <v>0</v>
      </c>
      <c r="I35" s="45"/>
      <c r="K35" s="60" t="s">
        <v>33</v>
      </c>
      <c r="L35" s="59">
        <f>COUNTIF(F23:F28,"1 СР")</f>
        <v>0</v>
      </c>
      <c r="M35" s="46"/>
    </row>
    <row r="36" spans="1:13" ht="14.4" x14ac:dyDescent="0.25">
      <c r="A36" s="87"/>
      <c r="B36" s="88"/>
      <c r="C36" s="88"/>
      <c r="D36" s="83"/>
      <c r="E36" s="83"/>
      <c r="F36" s="83"/>
      <c r="G36" s="44" t="s">
        <v>27</v>
      </c>
      <c r="H36" s="95">
        <f>COUNTIF(A3:A28,"НФ")</f>
        <v>0</v>
      </c>
      <c r="I36" s="45"/>
      <c r="K36" s="60" t="s">
        <v>67</v>
      </c>
      <c r="L36" s="59">
        <f>COUNTIF(F23:F28,"2 СР")</f>
        <v>0</v>
      </c>
      <c r="M36" s="46"/>
    </row>
    <row r="37" spans="1:13" ht="14.4" x14ac:dyDescent="0.25">
      <c r="A37" s="89"/>
      <c r="B37" s="83"/>
      <c r="C37" s="83"/>
      <c r="D37" s="83"/>
      <c r="E37" s="83"/>
      <c r="F37" s="83"/>
      <c r="G37" s="44" t="s">
        <v>35</v>
      </c>
      <c r="H37" s="95">
        <f>COUNTIF(A3:A28,"ДСКВ")</f>
        <v>0</v>
      </c>
      <c r="I37" s="45"/>
      <c r="J37" s="46"/>
      <c r="K37" s="60" t="s">
        <v>68</v>
      </c>
      <c r="L37" s="59">
        <f>COUNTIF(F23:F28,"3 СР")</f>
        <v>0</v>
      </c>
      <c r="M37" s="46"/>
    </row>
    <row r="38" spans="1:13" ht="14.4" x14ac:dyDescent="0.25">
      <c r="A38" s="90"/>
      <c r="B38" s="12"/>
      <c r="C38" s="12"/>
      <c r="D38" s="12"/>
      <c r="E38" s="12"/>
      <c r="F38" s="12"/>
      <c r="G38" s="44" t="s">
        <v>28</v>
      </c>
      <c r="H38" s="95">
        <f>COUNTIF(A2:A28,"НС")</f>
        <v>0</v>
      </c>
      <c r="I38" s="45"/>
      <c r="J38" s="46"/>
      <c r="K38" s="44"/>
      <c r="L38" s="47"/>
      <c r="M38" s="46"/>
    </row>
    <row r="39" spans="1:13" ht="5.25" customHeight="1" x14ac:dyDescent="0.25">
      <c r="A39" s="48"/>
      <c r="B39" s="49"/>
      <c r="C39" s="49"/>
      <c r="D39" s="49"/>
      <c r="E39" s="49"/>
      <c r="F39" s="49"/>
      <c r="G39" s="27"/>
      <c r="H39" s="50"/>
      <c r="I39" s="24"/>
      <c r="J39" s="51"/>
      <c r="K39" s="51"/>
      <c r="L39" s="47"/>
      <c r="M39" s="46"/>
    </row>
    <row r="40" spans="1:13" ht="15.6" x14ac:dyDescent="0.25">
      <c r="A40" s="150" t="s">
        <v>3</v>
      </c>
      <c r="B40" s="108"/>
      <c r="C40" s="108"/>
      <c r="D40" s="108"/>
      <c r="E40" s="108"/>
      <c r="F40" s="108" t="s">
        <v>11</v>
      </c>
      <c r="G40" s="108"/>
      <c r="H40" s="108"/>
      <c r="I40" s="108" t="s">
        <v>50</v>
      </c>
      <c r="J40" s="108"/>
      <c r="K40" s="108"/>
      <c r="L40" s="109"/>
    </row>
    <row r="41" spans="1:13" x14ac:dyDescent="0.25">
      <c r="A41" s="146"/>
      <c r="B41" s="112"/>
      <c r="C41" s="112"/>
      <c r="D41" s="112"/>
      <c r="E41" s="112"/>
      <c r="F41" s="112"/>
      <c r="G41" s="112"/>
      <c r="H41" s="112"/>
      <c r="I41" s="147"/>
      <c r="J41" s="147"/>
      <c r="K41" s="147"/>
      <c r="L41" s="148"/>
    </row>
    <row r="42" spans="1:13" x14ac:dyDescent="0.25">
      <c r="A42" s="91"/>
      <c r="D42" s="92"/>
      <c r="E42" s="92"/>
      <c r="F42" s="92"/>
      <c r="G42" s="92"/>
      <c r="H42" s="92"/>
      <c r="I42" s="52"/>
      <c r="J42" s="92"/>
      <c r="K42" s="92"/>
      <c r="L42" s="93"/>
    </row>
    <row r="43" spans="1:13" x14ac:dyDescent="0.25">
      <c r="A43" s="91"/>
      <c r="D43" s="92"/>
      <c r="E43" s="92"/>
      <c r="F43" s="92"/>
      <c r="G43" s="92"/>
      <c r="H43" s="92"/>
      <c r="I43" s="52"/>
      <c r="J43" s="92"/>
      <c r="K43" s="92"/>
      <c r="L43" s="93"/>
    </row>
    <row r="44" spans="1:13" x14ac:dyDescent="0.25">
      <c r="A44" s="111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49"/>
    </row>
    <row r="45" spans="1:13" x14ac:dyDescent="0.25">
      <c r="A45" s="111"/>
      <c r="B45" s="112"/>
      <c r="C45" s="112"/>
      <c r="D45" s="112"/>
      <c r="E45" s="112"/>
      <c r="F45" s="112"/>
      <c r="G45" s="112"/>
      <c r="H45" s="112"/>
      <c r="I45" s="113"/>
      <c r="J45" s="113"/>
      <c r="K45" s="113"/>
      <c r="L45" s="114"/>
    </row>
    <row r="46" spans="1:13" ht="16.2" thickBot="1" x14ac:dyDescent="0.3">
      <c r="A46" s="106"/>
      <c r="B46" s="107"/>
      <c r="C46" s="107"/>
      <c r="D46" s="107"/>
      <c r="E46" s="107"/>
      <c r="F46" s="107" t="str">
        <f>G17</f>
        <v>ВАЙПАН В.Г. (1К, г. ОМСК)</v>
      </c>
      <c r="G46" s="107"/>
      <c r="H46" s="107"/>
      <c r="I46" s="107" t="str">
        <f>G19</f>
        <v>САВИЦКИЙ К.Н. (ВК, г. НОВОСИБИРСК)</v>
      </c>
      <c r="J46" s="107"/>
      <c r="K46" s="107"/>
      <c r="L46" s="110"/>
    </row>
    <row r="47" spans="1:13" ht="14.4" thickTop="1" x14ac:dyDescent="0.25"/>
  </sheetData>
  <sheetProtection formatCells="0" formatColumns="0" formatRows="0" sort="0" autoFilter="0" pivotTables="0"/>
  <mergeCells count="40"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A15:G15"/>
    <mergeCell ref="H15:L15"/>
    <mergeCell ref="A21:A22"/>
    <mergeCell ref="B21:B22"/>
    <mergeCell ref="C21:C22"/>
    <mergeCell ref="D21:D22"/>
    <mergeCell ref="E21:E22"/>
    <mergeCell ref="F21:F22"/>
    <mergeCell ref="G21:G22"/>
    <mergeCell ref="H21:H22"/>
    <mergeCell ref="A44:E44"/>
    <mergeCell ref="F44:L44"/>
    <mergeCell ref="I21:I22"/>
    <mergeCell ref="J21:J22"/>
    <mergeCell ref="K21:K22"/>
    <mergeCell ref="L21:L22"/>
    <mergeCell ref="A30:G30"/>
    <mergeCell ref="H30:L30"/>
    <mergeCell ref="A40:E40"/>
    <mergeCell ref="F40:H40"/>
    <mergeCell ref="I40:L40"/>
    <mergeCell ref="A41:E41"/>
    <mergeCell ref="F41:L41"/>
    <mergeCell ref="A45:E45"/>
    <mergeCell ref="F45:L45"/>
    <mergeCell ref="A46:E46"/>
    <mergeCell ref="F46:H46"/>
    <mergeCell ref="I46:L46"/>
  </mergeCells>
  <conditionalFormatting sqref="B47:B1048576 B6:B39 B1:B4 B41:B45">
    <cfRule type="duplicateValues" dxfId="1" priority="2"/>
  </conditionalFormatting>
  <conditionalFormatting sqref="H23:H28">
    <cfRule type="cellIs" dxfId="0" priority="1" operator="equal">
      <formula>0</formula>
    </cfRule>
  </conditionalFormatting>
  <printOptions horizontalCentered="1"/>
  <pageMargins left="0.19685039370078741" right="0.19685039370078741" top="0.59055118110236227" bottom="0.59055118110236227" header="0.15748031496062992" footer="0.11811023622047245"/>
  <pageSetup paperSize="256" scale="83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DE332-3106-4660-928F-F6E196D1CCDD}">
  <sheetPr>
    <tabColor theme="3" tint="0.59999389629810485"/>
    <pageSetUpPr fitToPage="1"/>
  </sheetPr>
  <dimension ref="A1:M66"/>
  <sheetViews>
    <sheetView view="pageBreakPreview" topLeftCell="A7" zoomScale="70" zoomScaleNormal="100" zoomScaleSheetLayoutView="70" workbookViewId="0">
      <selection activeCell="E23" sqref="E23:E47"/>
    </sheetView>
  </sheetViews>
  <sheetFormatPr defaultColWidth="9.109375" defaultRowHeight="13.8" x14ac:dyDescent="0.25"/>
  <cols>
    <col min="1" max="1" width="7" style="1" customWidth="1"/>
    <col min="2" max="2" width="7" style="92" customWidth="1"/>
    <col min="3" max="3" width="12.44140625" style="92" customWidth="1"/>
    <col min="4" max="4" width="25.44140625" style="1" customWidth="1"/>
    <col min="5" max="5" width="12.33203125" style="1" bestFit="1" customWidth="1"/>
    <col min="6" max="6" width="9.88671875" style="1" customWidth="1"/>
    <col min="7" max="7" width="25.77734375" style="1" customWidth="1"/>
    <col min="8" max="8" width="14.5546875" style="1" customWidth="1"/>
    <col min="9" max="9" width="14.5546875" style="53" customWidth="1"/>
    <col min="10" max="10" width="13.21875" style="1" customWidth="1"/>
    <col min="11" max="11" width="13.33203125" style="1" customWidth="1"/>
    <col min="12" max="12" width="23.21875" style="1" customWidth="1"/>
    <col min="13" max="14" width="11.6640625" style="1" bestFit="1" customWidth="1"/>
    <col min="15" max="16384" width="9.109375" style="1"/>
  </cols>
  <sheetData>
    <row r="1" spans="1:12" ht="22.5" customHeight="1" x14ac:dyDescent="0.2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22.5" customHeight="1" x14ac:dyDescent="0.25">
      <c r="A2" s="115" t="s">
        <v>44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ht="22.5" customHeight="1" x14ac:dyDescent="0.25">
      <c r="A3" s="115" t="s">
        <v>45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ht="22.5" customHeight="1" x14ac:dyDescent="0.25">
      <c r="A4" s="115" t="s">
        <v>10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1:12" ht="22.5" customHeight="1" x14ac:dyDescent="0.25">
      <c r="A5" s="115" t="s">
        <v>46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</row>
    <row r="6" spans="1:12" s="2" customFormat="1" ht="28.8" x14ac:dyDescent="0.25">
      <c r="A6" s="116" t="s">
        <v>41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</row>
    <row r="7" spans="1:12" s="2" customFormat="1" ht="18" customHeight="1" x14ac:dyDescent="0.25">
      <c r="A7" s="129" t="s">
        <v>16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</row>
    <row r="8" spans="1:12" s="2" customFormat="1" ht="4.5" customHeight="1" thickBot="1" x14ac:dyDescent="0.3">
      <c r="A8" s="130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</row>
    <row r="9" spans="1:12" ht="18" customHeight="1" thickTop="1" x14ac:dyDescent="0.25">
      <c r="A9" s="133" t="s">
        <v>38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5"/>
    </row>
    <row r="10" spans="1:12" ht="18" customHeight="1" x14ac:dyDescent="0.25">
      <c r="A10" s="136" t="s">
        <v>101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8"/>
    </row>
    <row r="11" spans="1:12" ht="19.5" customHeight="1" x14ac:dyDescent="0.25">
      <c r="A11" s="136" t="s">
        <v>139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8"/>
    </row>
    <row r="12" spans="1:12" ht="5.25" customHeight="1" x14ac:dyDescent="0.25">
      <c r="A12" s="117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9"/>
    </row>
    <row r="13" spans="1:12" ht="15.6" x14ac:dyDescent="0.25">
      <c r="A13" s="3" t="s">
        <v>48</v>
      </c>
      <c r="B13" s="4"/>
      <c r="C13" s="4"/>
      <c r="D13" s="5"/>
      <c r="E13" s="6"/>
      <c r="F13" s="6"/>
      <c r="G13" s="7" t="s">
        <v>107</v>
      </c>
      <c r="H13" s="6"/>
      <c r="I13" s="8"/>
      <c r="J13" s="6"/>
      <c r="K13" s="9"/>
      <c r="L13" s="10" t="s">
        <v>138</v>
      </c>
    </row>
    <row r="14" spans="1:12" ht="15.6" x14ac:dyDescent="0.25">
      <c r="A14" s="11" t="s">
        <v>102</v>
      </c>
      <c r="B14" s="12"/>
      <c r="C14" s="1"/>
      <c r="D14" s="54"/>
      <c r="E14" s="13"/>
      <c r="F14" s="13"/>
      <c r="G14" s="14" t="s">
        <v>108</v>
      </c>
      <c r="H14" s="13"/>
      <c r="I14" s="15"/>
      <c r="J14" s="13"/>
      <c r="K14" s="16"/>
      <c r="L14" s="17" t="s">
        <v>137</v>
      </c>
    </row>
    <row r="15" spans="1:12" ht="14.4" x14ac:dyDescent="0.25">
      <c r="A15" s="139" t="s">
        <v>9</v>
      </c>
      <c r="B15" s="127"/>
      <c r="C15" s="127"/>
      <c r="D15" s="127"/>
      <c r="E15" s="127"/>
      <c r="F15" s="127"/>
      <c r="G15" s="140"/>
      <c r="H15" s="126" t="s">
        <v>1</v>
      </c>
      <c r="I15" s="127"/>
      <c r="J15" s="127"/>
      <c r="K15" s="127"/>
      <c r="L15" s="128"/>
    </row>
    <row r="16" spans="1:12" ht="14.4" x14ac:dyDescent="0.25">
      <c r="A16" s="18" t="s">
        <v>17</v>
      </c>
      <c r="B16" s="19"/>
      <c r="C16" s="19"/>
      <c r="D16" s="20"/>
      <c r="E16" s="21"/>
      <c r="F16" s="20"/>
      <c r="G16" s="22"/>
      <c r="H16" s="23" t="s">
        <v>69</v>
      </c>
      <c r="I16" s="24"/>
      <c r="J16" s="21"/>
      <c r="K16" s="21"/>
      <c r="L16" s="25"/>
    </row>
    <row r="17" spans="1:12" ht="14.4" x14ac:dyDescent="0.25">
      <c r="A17" s="18" t="s">
        <v>18</v>
      </c>
      <c r="B17" s="19"/>
      <c r="C17" s="19"/>
      <c r="D17" s="22"/>
      <c r="F17" s="20"/>
      <c r="G17" s="22" t="s">
        <v>103</v>
      </c>
      <c r="H17" s="23" t="s">
        <v>39</v>
      </c>
      <c r="I17" s="24"/>
      <c r="J17" s="21"/>
      <c r="K17" s="21"/>
      <c r="L17" s="25"/>
    </row>
    <row r="18" spans="1:12" ht="14.4" x14ac:dyDescent="0.25">
      <c r="A18" s="18" t="s">
        <v>19</v>
      </c>
      <c r="B18" s="19"/>
      <c r="C18" s="19"/>
      <c r="D18" s="22"/>
      <c r="E18" s="22"/>
      <c r="F18" s="20"/>
      <c r="G18" s="22" t="s">
        <v>104</v>
      </c>
      <c r="H18" s="23" t="s">
        <v>32</v>
      </c>
      <c r="I18" s="24"/>
      <c r="J18" s="21"/>
      <c r="K18" s="21"/>
      <c r="L18" s="25"/>
    </row>
    <row r="19" spans="1:12" ht="16.2" thickBot="1" x14ac:dyDescent="0.3">
      <c r="A19" s="18" t="s">
        <v>15</v>
      </c>
      <c r="B19" s="26"/>
      <c r="C19" s="26"/>
      <c r="D19" s="27"/>
      <c r="E19" s="22"/>
      <c r="F19" s="27"/>
      <c r="G19" s="22" t="s">
        <v>49</v>
      </c>
      <c r="H19" s="94" t="s">
        <v>105</v>
      </c>
      <c r="I19" s="24"/>
      <c r="J19" s="21">
        <v>15</v>
      </c>
      <c r="K19" s="28"/>
      <c r="L19" s="29" t="s">
        <v>106</v>
      </c>
    </row>
    <row r="20" spans="1:12" ht="7.5" customHeight="1" thickTop="1" thickBot="1" x14ac:dyDescent="0.3">
      <c r="A20" s="30"/>
      <c r="B20" s="31"/>
      <c r="C20" s="31"/>
      <c r="D20" s="32"/>
      <c r="E20" s="32"/>
      <c r="F20" s="32"/>
      <c r="G20" s="32"/>
      <c r="H20" s="32"/>
      <c r="I20" s="33"/>
      <c r="J20" s="32"/>
      <c r="K20" s="32"/>
      <c r="L20" s="34"/>
    </row>
    <row r="21" spans="1:12" s="35" customFormat="1" ht="21" customHeight="1" thickTop="1" x14ac:dyDescent="0.25">
      <c r="A21" s="141" t="s">
        <v>6</v>
      </c>
      <c r="B21" s="124" t="s">
        <v>12</v>
      </c>
      <c r="C21" s="124" t="s">
        <v>36</v>
      </c>
      <c r="D21" s="124" t="s">
        <v>2</v>
      </c>
      <c r="E21" s="124" t="s">
        <v>34</v>
      </c>
      <c r="F21" s="124" t="s">
        <v>8</v>
      </c>
      <c r="G21" s="124" t="s">
        <v>13</v>
      </c>
      <c r="H21" s="124" t="s">
        <v>7</v>
      </c>
      <c r="I21" s="131" t="s">
        <v>23</v>
      </c>
      <c r="J21" s="124" t="s">
        <v>21</v>
      </c>
      <c r="K21" s="120" t="s">
        <v>40</v>
      </c>
      <c r="L21" s="122" t="s">
        <v>14</v>
      </c>
    </row>
    <row r="22" spans="1:12" s="35" customFormat="1" ht="22.5" customHeight="1" x14ac:dyDescent="0.25">
      <c r="A22" s="142"/>
      <c r="B22" s="125"/>
      <c r="C22" s="125"/>
      <c r="D22" s="125"/>
      <c r="E22" s="125"/>
      <c r="F22" s="125"/>
      <c r="G22" s="125"/>
      <c r="H22" s="125"/>
      <c r="I22" s="132"/>
      <c r="J22" s="125"/>
      <c r="K22" s="121"/>
      <c r="L22" s="123"/>
    </row>
    <row r="23" spans="1:12" ht="21.75" customHeight="1" x14ac:dyDescent="0.25">
      <c r="A23" s="63">
        <v>1</v>
      </c>
      <c r="B23" s="64">
        <v>145</v>
      </c>
      <c r="C23" s="65">
        <v>10128681695</v>
      </c>
      <c r="D23" s="66" t="s">
        <v>140</v>
      </c>
      <c r="E23" s="67"/>
      <c r="F23" s="79" t="s">
        <v>30</v>
      </c>
      <c r="G23" s="68" t="s">
        <v>76</v>
      </c>
      <c r="H23" s="96">
        <v>1.4830324074074074E-2</v>
      </c>
      <c r="I23" s="97"/>
      <c r="J23" s="61">
        <f>IFERROR($J$19*3600/(HOUR(H23)*3600+MINUTE(H23)*60+SECOND(H23)),"")</f>
        <v>42.15456674473068</v>
      </c>
      <c r="K23" s="62" t="s">
        <v>30</v>
      </c>
      <c r="L23" s="70"/>
    </row>
    <row r="24" spans="1:12" ht="21.75" customHeight="1" x14ac:dyDescent="0.25">
      <c r="A24" s="63">
        <v>2</v>
      </c>
      <c r="B24" s="64">
        <v>73</v>
      </c>
      <c r="C24" s="65">
        <v>10120340810</v>
      </c>
      <c r="D24" s="66" t="s">
        <v>141</v>
      </c>
      <c r="E24" s="67"/>
      <c r="F24" s="79" t="s">
        <v>30</v>
      </c>
      <c r="G24" s="68" t="s">
        <v>94</v>
      </c>
      <c r="H24" s="96">
        <v>1.5421412037037036E-2</v>
      </c>
      <c r="I24" s="97">
        <f>H24-$H$23</f>
        <v>5.9108796296296166E-4</v>
      </c>
      <c r="J24" s="61">
        <f t="shared" ref="J24:J47" si="0">IFERROR($J$19*3600/(HOUR(H24)*3600+MINUTE(H24)*60+SECOND(H24)),"")</f>
        <v>40.54054054054054</v>
      </c>
      <c r="K24" s="62" t="s">
        <v>30</v>
      </c>
      <c r="L24" s="70"/>
    </row>
    <row r="25" spans="1:12" ht="21.75" customHeight="1" x14ac:dyDescent="0.25">
      <c r="A25" s="63">
        <v>3</v>
      </c>
      <c r="B25" s="64">
        <v>93</v>
      </c>
      <c r="C25" s="65">
        <v>10114018430</v>
      </c>
      <c r="D25" s="66" t="s">
        <v>142</v>
      </c>
      <c r="E25" s="67"/>
      <c r="F25" s="79" t="s">
        <v>33</v>
      </c>
      <c r="G25" s="68" t="s">
        <v>76</v>
      </c>
      <c r="H25" s="96">
        <v>1.5510532407407407E-2</v>
      </c>
      <c r="I25" s="97">
        <f t="shared" ref="I25" si="1">H25-$H$23</f>
        <v>6.8020833333333301E-4</v>
      </c>
      <c r="J25" s="61">
        <f t="shared" si="0"/>
        <v>40.298507462686565</v>
      </c>
      <c r="K25" s="62" t="s">
        <v>30</v>
      </c>
      <c r="L25" s="70"/>
    </row>
    <row r="26" spans="1:12" ht="21.75" customHeight="1" x14ac:dyDescent="0.25">
      <c r="A26" s="63">
        <v>4</v>
      </c>
      <c r="B26" s="64">
        <v>113</v>
      </c>
      <c r="C26" s="65">
        <v>10104417854</v>
      </c>
      <c r="D26" s="66" t="s">
        <v>143</v>
      </c>
      <c r="E26" s="67"/>
      <c r="F26" s="79" t="s">
        <v>30</v>
      </c>
      <c r="G26" s="68" t="s">
        <v>113</v>
      </c>
      <c r="H26" s="96">
        <v>1.5642013888888889E-2</v>
      </c>
      <c r="I26" s="97">
        <f>H26-$H$23</f>
        <v>8.1168981481481543E-4</v>
      </c>
      <c r="J26" s="61">
        <f t="shared" si="0"/>
        <v>39.970392301998523</v>
      </c>
      <c r="K26" s="62" t="s">
        <v>30</v>
      </c>
      <c r="L26" s="70"/>
    </row>
    <row r="27" spans="1:12" ht="21.75" customHeight="1" x14ac:dyDescent="0.25">
      <c r="A27" s="63">
        <v>5</v>
      </c>
      <c r="B27" s="64">
        <v>67</v>
      </c>
      <c r="C27" s="65">
        <v>10120322218</v>
      </c>
      <c r="D27" s="66" t="s">
        <v>144</v>
      </c>
      <c r="E27" s="67"/>
      <c r="F27" s="79" t="s">
        <v>33</v>
      </c>
      <c r="G27" s="68" t="s">
        <v>94</v>
      </c>
      <c r="H27" s="96">
        <v>1.5667361111111111E-2</v>
      </c>
      <c r="I27" s="97">
        <f t="shared" ref="I27:I47" si="2">H27-$H$23</f>
        <v>8.3703703703703718E-4</v>
      </c>
      <c r="J27" s="61">
        <f t="shared" si="0"/>
        <v>39.881831610044316</v>
      </c>
      <c r="K27" s="62" t="s">
        <v>30</v>
      </c>
      <c r="L27" s="70"/>
    </row>
    <row r="28" spans="1:12" ht="21.75" customHeight="1" x14ac:dyDescent="0.25">
      <c r="A28" s="63">
        <v>6</v>
      </c>
      <c r="B28" s="64">
        <v>7</v>
      </c>
      <c r="C28" s="65">
        <v>10113107943</v>
      </c>
      <c r="D28" s="66" t="s">
        <v>145</v>
      </c>
      <c r="E28" s="67"/>
      <c r="F28" s="79" t="s">
        <v>30</v>
      </c>
      <c r="G28" s="68" t="s">
        <v>111</v>
      </c>
      <c r="H28" s="96">
        <v>1.5787499999999999E-2</v>
      </c>
      <c r="I28" s="97">
        <f t="shared" si="2"/>
        <v>9.5717592592592556E-4</v>
      </c>
      <c r="J28" s="61">
        <f t="shared" si="0"/>
        <v>39.589442815249264</v>
      </c>
      <c r="K28" s="62"/>
      <c r="L28" s="70"/>
    </row>
    <row r="29" spans="1:12" ht="21.75" customHeight="1" x14ac:dyDescent="0.25">
      <c r="A29" s="63">
        <v>7</v>
      </c>
      <c r="B29" s="64">
        <v>109</v>
      </c>
      <c r="C29" s="65">
        <v>10118096571</v>
      </c>
      <c r="D29" s="66" t="s">
        <v>146</v>
      </c>
      <c r="E29" s="67"/>
      <c r="F29" s="79" t="s">
        <v>33</v>
      </c>
      <c r="G29" s="68" t="s">
        <v>76</v>
      </c>
      <c r="H29" s="96">
        <v>1.5908680555555558E-2</v>
      </c>
      <c r="I29" s="97">
        <f t="shared" si="2"/>
        <v>1.078356481481484E-3</v>
      </c>
      <c r="J29" s="61">
        <f t="shared" si="0"/>
        <v>39.272727272727273</v>
      </c>
      <c r="K29" s="62"/>
      <c r="L29" s="70"/>
    </row>
    <row r="30" spans="1:12" ht="21.75" customHeight="1" x14ac:dyDescent="0.25">
      <c r="A30" s="63">
        <v>8</v>
      </c>
      <c r="B30" s="64">
        <v>12</v>
      </c>
      <c r="C30" s="65">
        <v>10117211447</v>
      </c>
      <c r="D30" s="66" t="s">
        <v>147</v>
      </c>
      <c r="E30" s="67"/>
      <c r="F30" s="79" t="s">
        <v>30</v>
      </c>
      <c r="G30" s="68" t="s">
        <v>111</v>
      </c>
      <c r="H30" s="96">
        <v>1.5920601851851852E-2</v>
      </c>
      <c r="I30" s="97">
        <f t="shared" si="2"/>
        <v>1.0902777777777786E-3</v>
      </c>
      <c r="J30" s="61">
        <f t="shared" si="0"/>
        <v>39.244186046511629</v>
      </c>
      <c r="K30" s="71"/>
      <c r="L30" s="70"/>
    </row>
    <row r="31" spans="1:12" ht="21.75" customHeight="1" x14ac:dyDescent="0.25">
      <c r="A31" s="63">
        <v>9</v>
      </c>
      <c r="B31" s="64">
        <v>108</v>
      </c>
      <c r="C31" s="65">
        <v>10104582350</v>
      </c>
      <c r="D31" s="66" t="s">
        <v>149</v>
      </c>
      <c r="E31" s="67"/>
      <c r="F31" s="79" t="s">
        <v>33</v>
      </c>
      <c r="G31" s="68" t="s">
        <v>76</v>
      </c>
      <c r="H31" s="96">
        <v>1.6080092592592594E-2</v>
      </c>
      <c r="I31" s="97">
        <f t="shared" si="2"/>
        <v>1.2497685185185198E-3</v>
      </c>
      <c r="J31" s="61">
        <f t="shared" si="0"/>
        <v>38.876889848812098</v>
      </c>
      <c r="K31" s="71"/>
      <c r="L31" s="70"/>
    </row>
    <row r="32" spans="1:12" ht="21.75" customHeight="1" x14ac:dyDescent="0.25">
      <c r="A32" s="63">
        <v>10</v>
      </c>
      <c r="B32" s="64">
        <v>61</v>
      </c>
      <c r="C32" s="65">
        <v>10127392609</v>
      </c>
      <c r="D32" s="66" t="s">
        <v>150</v>
      </c>
      <c r="E32" s="67"/>
      <c r="F32" s="79" t="s">
        <v>33</v>
      </c>
      <c r="G32" s="68" t="s">
        <v>94</v>
      </c>
      <c r="H32" s="96">
        <v>1.6137499999999999E-2</v>
      </c>
      <c r="I32" s="97">
        <f t="shared" si="2"/>
        <v>1.3071759259259252E-3</v>
      </c>
      <c r="J32" s="61">
        <f t="shared" si="0"/>
        <v>38.737446197991389</v>
      </c>
      <c r="K32" s="71"/>
      <c r="L32" s="70"/>
    </row>
    <row r="33" spans="1:12" ht="21.75" customHeight="1" x14ac:dyDescent="0.25">
      <c r="A33" s="63">
        <v>11</v>
      </c>
      <c r="B33" s="64">
        <v>149</v>
      </c>
      <c r="C33" s="65">
        <v>10113051451</v>
      </c>
      <c r="D33" s="66" t="s">
        <v>151</v>
      </c>
      <c r="E33" s="67"/>
      <c r="F33" s="79" t="s">
        <v>30</v>
      </c>
      <c r="G33" s="68" t="s">
        <v>113</v>
      </c>
      <c r="H33" s="96">
        <v>1.6200462962962962E-2</v>
      </c>
      <c r="I33" s="97">
        <f t="shared" si="2"/>
        <v>1.3701388888888878E-3</v>
      </c>
      <c r="J33" s="61">
        <f t="shared" si="0"/>
        <v>38.571428571428569</v>
      </c>
      <c r="K33" s="71"/>
      <c r="L33" s="70"/>
    </row>
    <row r="34" spans="1:12" ht="21.75" customHeight="1" x14ac:dyDescent="0.25">
      <c r="A34" s="63">
        <v>12</v>
      </c>
      <c r="B34" s="64">
        <v>106</v>
      </c>
      <c r="C34" s="65">
        <v>10104581643</v>
      </c>
      <c r="D34" s="66" t="s">
        <v>152</v>
      </c>
      <c r="E34" s="67"/>
      <c r="F34" s="79" t="s">
        <v>33</v>
      </c>
      <c r="G34" s="68" t="s">
        <v>76</v>
      </c>
      <c r="H34" s="96">
        <v>1.6218287037037035E-2</v>
      </c>
      <c r="I34" s="97">
        <f t="shared" si="2"/>
        <v>1.3879629629629606E-3</v>
      </c>
      <c r="J34" s="61">
        <f t="shared" si="0"/>
        <v>38.54389721627409</v>
      </c>
      <c r="K34" s="71"/>
      <c r="L34" s="70"/>
    </row>
    <row r="35" spans="1:12" ht="21.75" customHeight="1" x14ac:dyDescent="0.25">
      <c r="A35" s="63">
        <v>13</v>
      </c>
      <c r="B35" s="64">
        <v>146</v>
      </c>
      <c r="C35" s="65">
        <v>10113506148</v>
      </c>
      <c r="D35" s="66" t="s">
        <v>153</v>
      </c>
      <c r="E35" s="67"/>
      <c r="F35" s="79" t="s">
        <v>33</v>
      </c>
      <c r="G35" s="68" t="s">
        <v>113</v>
      </c>
      <c r="H35" s="96">
        <v>1.6535185185185184E-2</v>
      </c>
      <c r="I35" s="97">
        <f t="shared" si="2"/>
        <v>1.7048611111111101E-3</v>
      </c>
      <c r="J35" s="61">
        <f t="shared" si="0"/>
        <v>37.788663400979708</v>
      </c>
      <c r="K35" s="71"/>
      <c r="L35" s="70"/>
    </row>
    <row r="36" spans="1:12" ht="21.75" customHeight="1" x14ac:dyDescent="0.25">
      <c r="A36" s="63">
        <v>14</v>
      </c>
      <c r="B36" s="64">
        <v>147</v>
      </c>
      <c r="C36" s="65">
        <v>10113505239</v>
      </c>
      <c r="D36" s="66" t="s">
        <v>154</v>
      </c>
      <c r="E36" s="67"/>
      <c r="F36" s="79" t="s">
        <v>33</v>
      </c>
      <c r="G36" s="68" t="s">
        <v>113</v>
      </c>
      <c r="H36" s="96">
        <v>1.6682175925925923E-2</v>
      </c>
      <c r="I36" s="97">
        <f t="shared" si="2"/>
        <v>1.8518518518518493E-3</v>
      </c>
      <c r="J36" s="61">
        <f t="shared" si="0"/>
        <v>37.473976405274115</v>
      </c>
      <c r="K36" s="71"/>
      <c r="L36" s="70"/>
    </row>
    <row r="37" spans="1:12" ht="21.75" customHeight="1" x14ac:dyDescent="0.25">
      <c r="A37" s="63">
        <v>15</v>
      </c>
      <c r="B37" s="64">
        <v>47</v>
      </c>
      <c r="C37" s="65">
        <v>10118768804</v>
      </c>
      <c r="D37" s="66" t="s">
        <v>155</v>
      </c>
      <c r="E37" s="67"/>
      <c r="F37" s="79" t="s">
        <v>33</v>
      </c>
      <c r="G37" s="68" t="s">
        <v>94</v>
      </c>
      <c r="H37" s="96">
        <v>1.6732291666666666E-2</v>
      </c>
      <c r="I37" s="97">
        <f t="shared" si="2"/>
        <v>1.9019675925925923E-3</v>
      </c>
      <c r="J37" s="61">
        <f t="shared" si="0"/>
        <v>37.344398340248965</v>
      </c>
      <c r="K37" s="71"/>
      <c r="L37" s="70"/>
    </row>
    <row r="38" spans="1:12" ht="21.75" customHeight="1" x14ac:dyDescent="0.25">
      <c r="A38" s="63">
        <v>16</v>
      </c>
      <c r="B38" s="64">
        <v>98</v>
      </c>
      <c r="C38" s="65">
        <v>10116905188</v>
      </c>
      <c r="D38" s="66" t="s">
        <v>156</v>
      </c>
      <c r="E38" s="67"/>
      <c r="F38" s="79" t="s">
        <v>67</v>
      </c>
      <c r="G38" s="68" t="s">
        <v>76</v>
      </c>
      <c r="H38" s="96">
        <v>1.6748495370370372E-2</v>
      </c>
      <c r="I38" s="97">
        <f t="shared" si="2"/>
        <v>1.918171296296298E-3</v>
      </c>
      <c r="J38" s="61">
        <f t="shared" si="0"/>
        <v>37.318590186592949</v>
      </c>
      <c r="K38" s="71"/>
      <c r="L38" s="70"/>
    </row>
    <row r="39" spans="1:12" ht="21.75" customHeight="1" x14ac:dyDescent="0.25">
      <c r="A39" s="63">
        <v>17</v>
      </c>
      <c r="B39" s="64">
        <v>153</v>
      </c>
      <c r="C39" s="65">
        <v>10120568960</v>
      </c>
      <c r="D39" s="66" t="s">
        <v>157</v>
      </c>
      <c r="E39" s="67"/>
      <c r="F39" s="79" t="s">
        <v>68</v>
      </c>
      <c r="G39" s="68" t="s">
        <v>94</v>
      </c>
      <c r="H39" s="96">
        <v>1.6762615740740741E-2</v>
      </c>
      <c r="I39" s="97">
        <f t="shared" si="2"/>
        <v>1.9322916666666672E-3</v>
      </c>
      <c r="J39" s="61">
        <f t="shared" si="0"/>
        <v>37.292817679558013</v>
      </c>
      <c r="K39" s="71"/>
      <c r="L39" s="70"/>
    </row>
    <row r="40" spans="1:12" ht="21.75" customHeight="1" x14ac:dyDescent="0.25">
      <c r="A40" s="63">
        <v>18</v>
      </c>
      <c r="B40" s="64">
        <v>99</v>
      </c>
      <c r="C40" s="65">
        <v>10112255656</v>
      </c>
      <c r="D40" s="66" t="s">
        <v>158</v>
      </c>
      <c r="E40" s="67"/>
      <c r="F40" s="79" t="s">
        <v>68</v>
      </c>
      <c r="G40" s="68" t="s">
        <v>76</v>
      </c>
      <c r="H40" s="96">
        <v>1.6888425925925925E-2</v>
      </c>
      <c r="I40" s="97">
        <f t="shared" si="2"/>
        <v>2.0581018518518509E-3</v>
      </c>
      <c r="J40" s="61">
        <f t="shared" si="0"/>
        <v>37.011651816312543</v>
      </c>
      <c r="K40" s="71"/>
      <c r="L40" s="70"/>
    </row>
    <row r="41" spans="1:12" ht="21.75" customHeight="1" x14ac:dyDescent="0.25">
      <c r="A41" s="63">
        <v>19</v>
      </c>
      <c r="B41" s="64">
        <v>92</v>
      </c>
      <c r="C41" s="65">
        <v>10112967901</v>
      </c>
      <c r="D41" s="66" t="s">
        <v>159</v>
      </c>
      <c r="E41" s="67"/>
      <c r="F41" s="79" t="s">
        <v>67</v>
      </c>
      <c r="G41" s="68" t="s">
        <v>76</v>
      </c>
      <c r="H41" s="96">
        <v>1.6922916666666666E-2</v>
      </c>
      <c r="I41" s="97">
        <f t="shared" si="2"/>
        <v>2.0925925925925921E-3</v>
      </c>
      <c r="J41" s="61">
        <f t="shared" si="0"/>
        <v>36.935704514363884</v>
      </c>
      <c r="K41" s="71"/>
      <c r="L41" s="70"/>
    </row>
    <row r="42" spans="1:12" ht="21.75" customHeight="1" x14ac:dyDescent="0.25">
      <c r="A42" s="63">
        <v>20</v>
      </c>
      <c r="B42" s="64">
        <v>86</v>
      </c>
      <c r="C42" s="65">
        <v>10116905087</v>
      </c>
      <c r="D42" s="66" t="s">
        <v>160</v>
      </c>
      <c r="E42" s="67"/>
      <c r="F42" s="79" t="s">
        <v>67</v>
      </c>
      <c r="G42" s="68" t="s">
        <v>76</v>
      </c>
      <c r="H42" s="96">
        <v>1.6988541666666666E-2</v>
      </c>
      <c r="I42" s="97">
        <f t="shared" si="2"/>
        <v>2.1582175925925918E-3</v>
      </c>
      <c r="J42" s="61">
        <f t="shared" si="0"/>
        <v>36.78474114441417</v>
      </c>
      <c r="K42" s="71"/>
      <c r="L42" s="70"/>
    </row>
    <row r="43" spans="1:12" ht="21.75" customHeight="1" x14ac:dyDescent="0.25">
      <c r="A43" s="63">
        <v>21</v>
      </c>
      <c r="B43" s="64">
        <v>150</v>
      </c>
      <c r="C43" s="65">
        <v>10116255086</v>
      </c>
      <c r="D43" s="66" t="s">
        <v>161</v>
      </c>
      <c r="E43" s="67"/>
      <c r="F43" s="79" t="s">
        <v>30</v>
      </c>
      <c r="G43" s="68" t="s">
        <v>113</v>
      </c>
      <c r="H43" s="96">
        <v>1.7624189814814815E-2</v>
      </c>
      <c r="I43" s="97">
        <f t="shared" si="2"/>
        <v>2.7938657407407409E-3</v>
      </c>
      <c r="J43" s="61">
        <f t="shared" si="0"/>
        <v>35.456336178594881</v>
      </c>
      <c r="K43" s="71"/>
      <c r="L43" s="70"/>
    </row>
    <row r="44" spans="1:12" ht="21.75" customHeight="1" x14ac:dyDescent="0.25">
      <c r="A44" s="63">
        <v>22</v>
      </c>
      <c r="B44" s="64">
        <v>96</v>
      </c>
      <c r="C44" s="65">
        <v>10114017925</v>
      </c>
      <c r="D44" s="66" t="s">
        <v>162</v>
      </c>
      <c r="E44" s="67"/>
      <c r="F44" s="79" t="s">
        <v>67</v>
      </c>
      <c r="G44" s="68" t="s">
        <v>76</v>
      </c>
      <c r="H44" s="96">
        <v>1.7700347222222221E-2</v>
      </c>
      <c r="I44" s="97">
        <f t="shared" si="2"/>
        <v>2.8700231481481476E-3</v>
      </c>
      <c r="J44" s="61">
        <f t="shared" si="0"/>
        <v>35.317200784826682</v>
      </c>
      <c r="K44" s="71"/>
      <c r="L44" s="70"/>
    </row>
    <row r="45" spans="1:12" ht="21.75" customHeight="1" x14ac:dyDescent="0.25">
      <c r="A45" s="63">
        <v>23</v>
      </c>
      <c r="B45" s="64">
        <v>81</v>
      </c>
      <c r="C45" s="65">
        <v>10112813509</v>
      </c>
      <c r="D45" s="66" t="s">
        <v>163</v>
      </c>
      <c r="E45" s="67"/>
      <c r="F45" s="79" t="s">
        <v>33</v>
      </c>
      <c r="G45" s="68" t="s">
        <v>76</v>
      </c>
      <c r="H45" s="96">
        <v>1.7729513888888888E-2</v>
      </c>
      <c r="I45" s="97">
        <f t="shared" si="2"/>
        <v>2.8991898148148145E-3</v>
      </c>
      <c r="J45" s="61">
        <f t="shared" si="0"/>
        <v>35.248041775456919</v>
      </c>
      <c r="K45" s="71"/>
      <c r="L45" s="70"/>
    </row>
    <row r="46" spans="1:12" ht="21.75" customHeight="1" x14ac:dyDescent="0.25">
      <c r="A46" s="63">
        <v>24</v>
      </c>
      <c r="B46" s="64">
        <v>91</v>
      </c>
      <c r="C46" s="65">
        <v>10114923863</v>
      </c>
      <c r="D46" s="66" t="s">
        <v>164</v>
      </c>
      <c r="E46" s="67"/>
      <c r="F46" s="79" t="s">
        <v>33</v>
      </c>
      <c r="G46" s="68" t="s">
        <v>76</v>
      </c>
      <c r="H46" s="96">
        <v>1.7785185185185185E-2</v>
      </c>
      <c r="I46" s="97">
        <f t="shared" si="2"/>
        <v>2.9548611111111112E-3</v>
      </c>
      <c r="J46" s="61">
        <f t="shared" si="0"/>
        <v>35.133376707872479</v>
      </c>
      <c r="K46" s="71"/>
      <c r="L46" s="70"/>
    </row>
    <row r="47" spans="1:12" ht="21.75" customHeight="1" thickBot="1" x14ac:dyDescent="0.3">
      <c r="A47" s="72">
        <v>25</v>
      </c>
      <c r="B47" s="98">
        <v>13</v>
      </c>
      <c r="C47" s="99">
        <v>10117164058</v>
      </c>
      <c r="D47" s="73" t="s">
        <v>165</v>
      </c>
      <c r="E47" s="74"/>
      <c r="F47" s="80" t="s">
        <v>30</v>
      </c>
      <c r="G47" s="75" t="s">
        <v>111</v>
      </c>
      <c r="H47" s="100">
        <v>1.7836458333333333E-2</v>
      </c>
      <c r="I47" s="101">
        <f t="shared" si="2"/>
        <v>3.0061342592592587E-3</v>
      </c>
      <c r="J47" s="102">
        <f t="shared" si="0"/>
        <v>35.042180402336143</v>
      </c>
      <c r="K47" s="77"/>
      <c r="L47" s="78"/>
    </row>
    <row r="48" spans="1:12" ht="7.5" customHeight="1" thickTop="1" thickBot="1" x14ac:dyDescent="0.35">
      <c r="A48" s="36"/>
      <c r="B48" s="37"/>
      <c r="C48" s="37"/>
      <c r="D48" s="38"/>
      <c r="E48" s="39"/>
      <c r="F48" s="40"/>
      <c r="G48" s="39"/>
      <c r="H48" s="41"/>
      <c r="I48" s="42"/>
      <c r="J48" s="41"/>
      <c r="K48" s="41"/>
      <c r="L48" s="41"/>
    </row>
    <row r="49" spans="1:13" ht="15" thickTop="1" x14ac:dyDescent="0.25">
      <c r="A49" s="143" t="s">
        <v>4</v>
      </c>
      <c r="B49" s="144"/>
      <c r="C49" s="144"/>
      <c r="D49" s="144"/>
      <c r="E49" s="144"/>
      <c r="F49" s="144"/>
      <c r="G49" s="144"/>
      <c r="H49" s="144" t="s">
        <v>5</v>
      </c>
      <c r="I49" s="144"/>
      <c r="J49" s="144"/>
      <c r="K49" s="144"/>
      <c r="L49" s="145"/>
    </row>
    <row r="50" spans="1:13" ht="14.4" x14ac:dyDescent="0.25">
      <c r="A50" s="81" t="s">
        <v>109</v>
      </c>
      <c r="B50" s="4"/>
      <c r="C50" s="43"/>
      <c r="D50" s="4"/>
      <c r="E50" s="4"/>
      <c r="F50" s="4"/>
      <c r="G50" s="44" t="s">
        <v>31</v>
      </c>
      <c r="H50" s="95">
        <v>3</v>
      </c>
      <c r="I50" s="45"/>
      <c r="K50" s="58" t="s">
        <v>29</v>
      </c>
      <c r="L50" s="59">
        <f>COUNTIF(F23:F47,"ЗМС")</f>
        <v>0</v>
      </c>
      <c r="M50" s="46"/>
    </row>
    <row r="51" spans="1:13" ht="14.4" x14ac:dyDescent="0.25">
      <c r="A51" s="82" t="s">
        <v>96</v>
      </c>
      <c r="B51" s="83"/>
      <c r="C51" s="84"/>
      <c r="D51" s="83"/>
      <c r="E51" s="83"/>
      <c r="F51" s="83"/>
      <c r="G51" s="44" t="s">
        <v>24</v>
      </c>
      <c r="H51" s="95">
        <f>H52+H57</f>
        <v>25</v>
      </c>
      <c r="I51" s="45"/>
      <c r="K51" s="58" t="s">
        <v>20</v>
      </c>
      <c r="L51" s="59">
        <f>COUNTIF(F23:F47,"МСМК")</f>
        <v>0</v>
      </c>
      <c r="M51" s="46"/>
    </row>
    <row r="52" spans="1:13" ht="14.4" x14ac:dyDescent="0.25">
      <c r="A52" s="82" t="s">
        <v>97</v>
      </c>
      <c r="B52" s="83"/>
      <c r="C52" s="85"/>
      <c r="D52" s="83"/>
      <c r="E52" s="83"/>
      <c r="F52" s="83"/>
      <c r="G52" s="44" t="s">
        <v>25</v>
      </c>
      <c r="H52" s="95">
        <f>H53+H54+H55+H56</f>
        <v>25</v>
      </c>
      <c r="I52" s="45"/>
      <c r="K52" s="58" t="s">
        <v>22</v>
      </c>
      <c r="L52" s="59">
        <f>COUNTIF(F23:F47,"МС")</f>
        <v>0</v>
      </c>
      <c r="M52" s="46"/>
    </row>
    <row r="53" spans="1:13" ht="14.4" x14ac:dyDescent="0.25">
      <c r="A53" s="82" t="s">
        <v>98</v>
      </c>
      <c r="B53" s="83"/>
      <c r="C53" s="85"/>
      <c r="D53" s="83"/>
      <c r="E53" s="83"/>
      <c r="F53" s="83"/>
      <c r="G53" s="44" t="s">
        <v>26</v>
      </c>
      <c r="H53" s="95">
        <f>COUNT(A18:A47)</f>
        <v>25</v>
      </c>
      <c r="I53" s="45"/>
      <c r="K53" s="60" t="s">
        <v>30</v>
      </c>
      <c r="L53" s="59">
        <f>COUNTIF(F23:F47,"КМС")</f>
        <v>8</v>
      </c>
      <c r="M53" s="46"/>
    </row>
    <row r="54" spans="1:13" ht="14.4" x14ac:dyDescent="0.25">
      <c r="A54" s="86"/>
      <c r="B54" s="83"/>
      <c r="C54" s="85"/>
      <c r="D54" s="83"/>
      <c r="E54" s="83"/>
      <c r="F54" s="83"/>
      <c r="G54" s="44" t="s">
        <v>37</v>
      </c>
      <c r="H54" s="95">
        <f>COUNTIF(A2:A47,"ЛИМ")</f>
        <v>0</v>
      </c>
      <c r="I54" s="45"/>
      <c r="K54" s="60" t="s">
        <v>33</v>
      </c>
      <c r="L54" s="59">
        <f>COUNTIF(F23:F47,"1 СР")</f>
        <v>11</v>
      </c>
      <c r="M54" s="46"/>
    </row>
    <row r="55" spans="1:13" ht="14.4" x14ac:dyDescent="0.25">
      <c r="A55" s="87"/>
      <c r="B55" s="88"/>
      <c r="C55" s="88"/>
      <c r="D55" s="83"/>
      <c r="E55" s="83"/>
      <c r="F55" s="83"/>
      <c r="G55" s="44" t="s">
        <v>27</v>
      </c>
      <c r="H55" s="95">
        <f>COUNTIF(A3:A47,"НФ")</f>
        <v>0</v>
      </c>
      <c r="I55" s="45"/>
      <c r="K55" s="60" t="s">
        <v>67</v>
      </c>
      <c r="L55" s="59">
        <f>COUNTIF(F23:F47,"2 СР")</f>
        <v>4</v>
      </c>
      <c r="M55" s="46"/>
    </row>
    <row r="56" spans="1:13" ht="14.4" x14ac:dyDescent="0.25">
      <c r="A56" s="89"/>
      <c r="B56" s="83"/>
      <c r="C56" s="83"/>
      <c r="D56" s="83"/>
      <c r="E56" s="83"/>
      <c r="F56" s="83"/>
      <c r="G56" s="44" t="s">
        <v>35</v>
      </c>
      <c r="H56" s="95">
        <f>COUNTIF(A3:A47,"ДСКВ")</f>
        <v>0</v>
      </c>
      <c r="I56" s="45"/>
      <c r="J56" s="46"/>
      <c r="K56" s="60" t="s">
        <v>68</v>
      </c>
      <c r="L56" s="59">
        <f>COUNTIF(F23:F47,"3 СР")</f>
        <v>2</v>
      </c>
      <c r="M56" s="46"/>
    </row>
    <row r="57" spans="1:13" ht="14.4" x14ac:dyDescent="0.25">
      <c r="A57" s="90"/>
      <c r="B57" s="12"/>
      <c r="C57" s="12"/>
      <c r="D57" s="12"/>
      <c r="E57" s="12"/>
      <c r="F57" s="12"/>
      <c r="G57" s="44" t="s">
        <v>28</v>
      </c>
      <c r="H57" s="95">
        <f>COUNTIF(A2:A47,"НС")</f>
        <v>0</v>
      </c>
      <c r="I57" s="45"/>
      <c r="J57" s="46"/>
      <c r="K57" s="44"/>
      <c r="L57" s="47"/>
      <c r="M57" s="46"/>
    </row>
    <row r="58" spans="1:13" ht="5.25" customHeight="1" x14ac:dyDescent="0.25">
      <c r="A58" s="48"/>
      <c r="B58" s="49"/>
      <c r="C58" s="49"/>
      <c r="D58" s="49"/>
      <c r="E58" s="49"/>
      <c r="F58" s="49"/>
      <c r="G58" s="27"/>
      <c r="H58" s="50"/>
      <c r="I58" s="24"/>
      <c r="J58" s="51"/>
      <c r="K58" s="51"/>
      <c r="L58" s="47"/>
      <c r="M58" s="46"/>
    </row>
    <row r="59" spans="1:13" ht="15.6" x14ac:dyDescent="0.25">
      <c r="A59" s="150" t="s">
        <v>3</v>
      </c>
      <c r="B59" s="108"/>
      <c r="C59" s="108"/>
      <c r="D59" s="108"/>
      <c r="E59" s="108"/>
      <c r="F59" s="108" t="s">
        <v>11</v>
      </c>
      <c r="G59" s="108"/>
      <c r="H59" s="108"/>
      <c r="I59" s="108" t="s">
        <v>50</v>
      </c>
      <c r="J59" s="108"/>
      <c r="K59" s="108"/>
      <c r="L59" s="109"/>
    </row>
    <row r="60" spans="1:13" x14ac:dyDescent="0.25">
      <c r="A60" s="146"/>
      <c r="B60" s="112"/>
      <c r="C60" s="112"/>
      <c r="D60" s="112"/>
      <c r="E60" s="112"/>
      <c r="F60" s="112"/>
      <c r="G60" s="112"/>
      <c r="H60" s="112"/>
      <c r="I60" s="147"/>
      <c r="J60" s="147"/>
      <c r="K60" s="147"/>
      <c r="L60" s="148"/>
    </row>
    <row r="61" spans="1:13" x14ac:dyDescent="0.25">
      <c r="A61" s="91"/>
      <c r="D61" s="92"/>
      <c r="E61" s="92"/>
      <c r="F61" s="92"/>
      <c r="G61" s="92"/>
      <c r="H61" s="92"/>
      <c r="I61" s="52"/>
      <c r="J61" s="92"/>
      <c r="K61" s="92"/>
      <c r="L61" s="93"/>
    </row>
    <row r="62" spans="1:13" x14ac:dyDescent="0.25">
      <c r="A62" s="91"/>
      <c r="D62" s="92"/>
      <c r="E62" s="92"/>
      <c r="F62" s="92"/>
      <c r="G62" s="92"/>
      <c r="H62" s="92"/>
      <c r="I62" s="52"/>
      <c r="J62" s="92"/>
      <c r="K62" s="92"/>
      <c r="L62" s="93"/>
    </row>
    <row r="63" spans="1:13" x14ac:dyDescent="0.25">
      <c r="A63" s="111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49"/>
    </row>
    <row r="64" spans="1:13" x14ac:dyDescent="0.25">
      <c r="A64" s="111"/>
      <c r="B64" s="112"/>
      <c r="C64" s="112"/>
      <c r="D64" s="112"/>
      <c r="E64" s="112"/>
      <c r="F64" s="112"/>
      <c r="G64" s="112"/>
      <c r="H64" s="112"/>
      <c r="I64" s="113"/>
      <c r="J64" s="113"/>
      <c r="K64" s="113"/>
      <c r="L64" s="114"/>
    </row>
    <row r="65" spans="1:12" ht="16.2" thickBot="1" x14ac:dyDescent="0.3">
      <c r="A65" s="106"/>
      <c r="B65" s="107"/>
      <c r="C65" s="107"/>
      <c r="D65" s="107"/>
      <c r="E65" s="107"/>
      <c r="F65" s="107" t="str">
        <f>G17</f>
        <v>ВАЙПАН В.Г. (1К, г. ОМСК)</v>
      </c>
      <c r="G65" s="107"/>
      <c r="H65" s="107"/>
      <c r="I65" s="107" t="str">
        <f>G19</f>
        <v>САВИЦКИЙ К.Н. (ВК, г. НОВОСИБИРСК)</v>
      </c>
      <c r="J65" s="107"/>
      <c r="K65" s="107"/>
      <c r="L65" s="110"/>
    </row>
    <row r="66" spans="1:12" ht="14.4" thickTop="1" x14ac:dyDescent="0.25"/>
  </sheetData>
  <sheetProtection formatCells="0" formatColumns="0" formatRows="0" sort="0" autoFilter="0" pivotTables="0"/>
  <mergeCells count="40"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A15:G15"/>
    <mergeCell ref="H15:L15"/>
    <mergeCell ref="A21:A22"/>
    <mergeCell ref="B21:B22"/>
    <mergeCell ref="C21:C22"/>
    <mergeCell ref="D21:D22"/>
    <mergeCell ref="E21:E22"/>
    <mergeCell ref="F21:F22"/>
    <mergeCell ref="G21:G22"/>
    <mergeCell ref="H21:H22"/>
    <mergeCell ref="A63:E63"/>
    <mergeCell ref="F63:L63"/>
    <mergeCell ref="I21:I22"/>
    <mergeCell ref="J21:J22"/>
    <mergeCell ref="K21:K22"/>
    <mergeCell ref="L21:L22"/>
    <mergeCell ref="A49:G49"/>
    <mergeCell ref="H49:L49"/>
    <mergeCell ref="A59:E59"/>
    <mergeCell ref="F59:H59"/>
    <mergeCell ref="I59:L59"/>
    <mergeCell ref="A60:E60"/>
    <mergeCell ref="F60:L60"/>
    <mergeCell ref="A64:E64"/>
    <mergeCell ref="F64:L64"/>
    <mergeCell ref="A65:E65"/>
    <mergeCell ref="F65:H65"/>
    <mergeCell ref="I65:L65"/>
  </mergeCells>
  <conditionalFormatting sqref="B66:B1048576 B6:B58 B1:B4 B60:B64">
    <cfRule type="duplicateValues" dxfId="21" priority="3"/>
  </conditionalFormatting>
  <conditionalFormatting sqref="H24:H47">
    <cfRule type="cellIs" dxfId="20" priority="2" operator="equal">
      <formula>0</formula>
    </cfRule>
  </conditionalFormatting>
  <conditionalFormatting sqref="H23">
    <cfRule type="cellIs" dxfId="19" priority="1" operator="equal">
      <formula>0</formula>
    </cfRule>
  </conditionalFormatting>
  <printOptions horizontalCentered="1"/>
  <pageMargins left="0.19685039370078741" right="0.19685039370078741" top="0.59055118110236227" bottom="0.59055118110236227" header="0.15748031496062992" footer="0.11811023622047245"/>
  <pageSetup paperSize="256" scale="82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4B500-8A1E-472C-9C19-C2CE006F36FB}">
  <sheetPr>
    <tabColor theme="3" tint="0.59999389629810485"/>
    <pageSetUpPr fitToPage="1"/>
  </sheetPr>
  <dimension ref="A1:M53"/>
  <sheetViews>
    <sheetView view="pageBreakPreview" topLeftCell="A18" zoomScale="70" zoomScaleNormal="100" zoomScaleSheetLayoutView="70" workbookViewId="0">
      <selection activeCell="E23" sqref="E23:E34"/>
    </sheetView>
  </sheetViews>
  <sheetFormatPr defaultColWidth="9.109375" defaultRowHeight="13.8" x14ac:dyDescent="0.25"/>
  <cols>
    <col min="1" max="1" width="7" style="1" customWidth="1"/>
    <col min="2" max="2" width="7" style="92" customWidth="1"/>
    <col min="3" max="3" width="12.44140625" style="92" customWidth="1"/>
    <col min="4" max="4" width="25.44140625" style="1" customWidth="1"/>
    <col min="5" max="5" width="12.33203125" style="1" bestFit="1" customWidth="1"/>
    <col min="6" max="6" width="9.88671875" style="1" customWidth="1"/>
    <col min="7" max="7" width="25.77734375" style="1" customWidth="1"/>
    <col min="8" max="8" width="14.5546875" style="1" customWidth="1"/>
    <col min="9" max="9" width="14.5546875" style="53" customWidth="1"/>
    <col min="10" max="10" width="13.21875" style="1" customWidth="1"/>
    <col min="11" max="11" width="13.33203125" style="1" customWidth="1"/>
    <col min="12" max="12" width="23.21875" style="1" customWidth="1"/>
    <col min="13" max="14" width="11.6640625" style="1" bestFit="1" customWidth="1"/>
    <col min="15" max="16384" width="9.109375" style="1"/>
  </cols>
  <sheetData>
    <row r="1" spans="1:12" ht="22.5" customHeight="1" x14ac:dyDescent="0.2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22.5" customHeight="1" x14ac:dyDescent="0.25">
      <c r="A2" s="115" t="s">
        <v>44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ht="22.5" customHeight="1" x14ac:dyDescent="0.25">
      <c r="A3" s="115" t="s">
        <v>45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ht="22.5" customHeight="1" x14ac:dyDescent="0.25">
      <c r="A4" s="115" t="s">
        <v>10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1:12" ht="22.5" customHeight="1" x14ac:dyDescent="0.25">
      <c r="A5" s="115" t="s">
        <v>46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</row>
    <row r="6" spans="1:12" s="2" customFormat="1" ht="28.8" x14ac:dyDescent="0.25">
      <c r="A6" s="116" t="s">
        <v>41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</row>
    <row r="7" spans="1:12" s="2" customFormat="1" ht="18" customHeight="1" x14ac:dyDescent="0.25">
      <c r="A7" s="129" t="s">
        <v>16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</row>
    <row r="8" spans="1:12" s="2" customFormat="1" ht="4.5" customHeight="1" thickBot="1" x14ac:dyDescent="0.3">
      <c r="A8" s="130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</row>
    <row r="9" spans="1:12" ht="18" customHeight="1" thickTop="1" x14ac:dyDescent="0.25">
      <c r="A9" s="133" t="s">
        <v>38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5"/>
    </row>
    <row r="10" spans="1:12" ht="18" customHeight="1" x14ac:dyDescent="0.25">
      <c r="A10" s="136" t="s">
        <v>101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8"/>
    </row>
    <row r="11" spans="1:12" ht="19.5" customHeight="1" x14ac:dyDescent="0.25">
      <c r="A11" s="136" t="s">
        <v>166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8"/>
    </row>
    <row r="12" spans="1:12" ht="5.25" customHeight="1" x14ac:dyDescent="0.25">
      <c r="A12" s="117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9"/>
    </row>
    <row r="13" spans="1:12" ht="15.6" x14ac:dyDescent="0.25">
      <c r="A13" s="3" t="s">
        <v>48</v>
      </c>
      <c r="B13" s="4"/>
      <c r="C13" s="4"/>
      <c r="D13" s="5"/>
      <c r="E13" s="6"/>
      <c r="F13" s="6"/>
      <c r="G13" s="7" t="s">
        <v>107</v>
      </c>
      <c r="H13" s="6"/>
      <c r="I13" s="8"/>
      <c r="J13" s="6"/>
      <c r="K13" s="9"/>
      <c r="L13" s="10" t="s">
        <v>138</v>
      </c>
    </row>
    <row r="14" spans="1:12" ht="15.6" x14ac:dyDescent="0.25">
      <c r="A14" s="11" t="s">
        <v>102</v>
      </c>
      <c r="B14" s="12"/>
      <c r="C14" s="1"/>
      <c r="D14" s="54"/>
      <c r="E14" s="13"/>
      <c r="F14" s="13"/>
      <c r="G14" s="14" t="s">
        <v>108</v>
      </c>
      <c r="H14" s="13"/>
      <c r="I14" s="15"/>
      <c r="J14" s="13"/>
      <c r="K14" s="16"/>
      <c r="L14" s="17" t="s">
        <v>137</v>
      </c>
    </row>
    <row r="15" spans="1:12" ht="14.4" x14ac:dyDescent="0.25">
      <c r="A15" s="139" t="s">
        <v>9</v>
      </c>
      <c r="B15" s="127"/>
      <c r="C15" s="127"/>
      <c r="D15" s="127"/>
      <c r="E15" s="127"/>
      <c r="F15" s="127"/>
      <c r="G15" s="140"/>
      <c r="H15" s="126" t="s">
        <v>1</v>
      </c>
      <c r="I15" s="127"/>
      <c r="J15" s="127"/>
      <c r="K15" s="127"/>
      <c r="L15" s="128"/>
    </row>
    <row r="16" spans="1:12" ht="14.4" x14ac:dyDescent="0.25">
      <c r="A16" s="18" t="s">
        <v>17</v>
      </c>
      <c r="B16" s="19"/>
      <c r="C16" s="19"/>
      <c r="D16" s="20"/>
      <c r="E16" s="21"/>
      <c r="F16" s="20"/>
      <c r="G16" s="22"/>
      <c r="H16" s="23" t="s">
        <v>69</v>
      </c>
      <c r="I16" s="24"/>
      <c r="J16" s="21"/>
      <c r="K16" s="21"/>
      <c r="L16" s="25"/>
    </row>
    <row r="17" spans="1:12" ht="14.4" x14ac:dyDescent="0.25">
      <c r="A17" s="18" t="s">
        <v>18</v>
      </c>
      <c r="B17" s="19"/>
      <c r="C17" s="19"/>
      <c r="D17" s="22"/>
      <c r="F17" s="20"/>
      <c r="G17" s="22" t="s">
        <v>103</v>
      </c>
      <c r="H17" s="23" t="s">
        <v>39</v>
      </c>
      <c r="I17" s="24"/>
      <c r="J17" s="21"/>
      <c r="K17" s="21"/>
      <c r="L17" s="25"/>
    </row>
    <row r="18" spans="1:12" ht="14.4" x14ac:dyDescent="0.25">
      <c r="A18" s="18" t="s">
        <v>19</v>
      </c>
      <c r="B18" s="19"/>
      <c r="C18" s="19"/>
      <c r="D18" s="22"/>
      <c r="E18" s="22"/>
      <c r="F18" s="20"/>
      <c r="G18" s="22" t="s">
        <v>104</v>
      </c>
      <c r="H18" s="23" t="s">
        <v>32</v>
      </c>
      <c r="I18" s="24"/>
      <c r="J18" s="21"/>
      <c r="K18" s="21"/>
      <c r="L18" s="25"/>
    </row>
    <row r="19" spans="1:12" ht="16.2" thickBot="1" x14ac:dyDescent="0.3">
      <c r="A19" s="18" t="s">
        <v>15</v>
      </c>
      <c r="B19" s="26"/>
      <c r="C19" s="26"/>
      <c r="D19" s="27"/>
      <c r="E19" s="22"/>
      <c r="F19" s="27"/>
      <c r="G19" s="22" t="s">
        <v>49</v>
      </c>
      <c r="H19" s="94" t="s">
        <v>105</v>
      </c>
      <c r="I19" s="24"/>
      <c r="J19" s="21">
        <v>20</v>
      </c>
      <c r="K19" s="28"/>
      <c r="L19" s="29" t="s">
        <v>167</v>
      </c>
    </row>
    <row r="20" spans="1:12" ht="7.5" customHeight="1" thickTop="1" thickBot="1" x14ac:dyDescent="0.3">
      <c r="A20" s="30"/>
      <c r="B20" s="31"/>
      <c r="C20" s="31"/>
      <c r="D20" s="32"/>
      <c r="E20" s="32"/>
      <c r="F20" s="32"/>
      <c r="G20" s="32"/>
      <c r="H20" s="32"/>
      <c r="I20" s="33"/>
      <c r="J20" s="32"/>
      <c r="K20" s="32"/>
      <c r="L20" s="34"/>
    </row>
    <row r="21" spans="1:12" s="35" customFormat="1" ht="21" customHeight="1" thickTop="1" x14ac:dyDescent="0.25">
      <c r="A21" s="141" t="s">
        <v>6</v>
      </c>
      <c r="B21" s="124" t="s">
        <v>12</v>
      </c>
      <c r="C21" s="124" t="s">
        <v>36</v>
      </c>
      <c r="D21" s="124" t="s">
        <v>2</v>
      </c>
      <c r="E21" s="124" t="s">
        <v>34</v>
      </c>
      <c r="F21" s="124" t="s">
        <v>8</v>
      </c>
      <c r="G21" s="124" t="s">
        <v>13</v>
      </c>
      <c r="H21" s="124" t="s">
        <v>7</v>
      </c>
      <c r="I21" s="131" t="s">
        <v>23</v>
      </c>
      <c r="J21" s="124" t="s">
        <v>21</v>
      </c>
      <c r="K21" s="120" t="s">
        <v>40</v>
      </c>
      <c r="L21" s="122" t="s">
        <v>14</v>
      </c>
    </row>
    <row r="22" spans="1:12" s="35" customFormat="1" ht="22.5" customHeight="1" x14ac:dyDescent="0.25">
      <c r="A22" s="142"/>
      <c r="B22" s="125"/>
      <c r="C22" s="125"/>
      <c r="D22" s="125"/>
      <c r="E22" s="125"/>
      <c r="F22" s="125"/>
      <c r="G22" s="125"/>
      <c r="H22" s="125"/>
      <c r="I22" s="132"/>
      <c r="J22" s="125"/>
      <c r="K22" s="121"/>
      <c r="L22" s="123"/>
    </row>
    <row r="23" spans="1:12" ht="21.75" customHeight="1" x14ac:dyDescent="0.25">
      <c r="A23" s="63">
        <v>1</v>
      </c>
      <c r="B23" s="64">
        <v>126</v>
      </c>
      <c r="C23" s="65">
        <v>10092426331</v>
      </c>
      <c r="D23" s="66" t="s">
        <v>168</v>
      </c>
      <c r="E23" s="67"/>
      <c r="F23" s="79" t="s">
        <v>30</v>
      </c>
      <c r="G23" s="68" t="s">
        <v>94</v>
      </c>
      <c r="H23" s="96">
        <v>1.8765740740740739E-2</v>
      </c>
      <c r="I23" s="97"/>
      <c r="J23" s="61">
        <f>IFERROR($J$19*3600/(HOUR(H23)*3600+MINUTE(H23)*60+SECOND(H23)),"")</f>
        <v>44.417026526835286</v>
      </c>
      <c r="K23" s="62" t="s">
        <v>22</v>
      </c>
      <c r="L23" s="70"/>
    </row>
    <row r="24" spans="1:12" ht="21.75" customHeight="1" x14ac:dyDescent="0.25">
      <c r="A24" s="63">
        <v>2</v>
      </c>
      <c r="B24" s="64">
        <v>138</v>
      </c>
      <c r="C24" s="65">
        <v>10116664813</v>
      </c>
      <c r="D24" s="66" t="s">
        <v>169</v>
      </c>
      <c r="E24" s="67"/>
      <c r="F24" s="79" t="s">
        <v>33</v>
      </c>
      <c r="G24" s="68" t="s">
        <v>76</v>
      </c>
      <c r="H24" s="96">
        <v>1.9937037037037038E-2</v>
      </c>
      <c r="I24" s="97">
        <f>H24-$H$23</f>
        <v>1.1712962962962988E-3</v>
      </c>
      <c r="J24" s="61">
        <f t="shared" ref="J24:J34" si="0">IFERROR($J$19*3600/(HOUR(H24)*3600+MINUTE(H24)*60+SECOND(H24)),"")</f>
        <v>41.787579802669761</v>
      </c>
      <c r="K24" s="62" t="s">
        <v>30</v>
      </c>
      <c r="L24" s="70"/>
    </row>
    <row r="25" spans="1:12" ht="21.75" customHeight="1" x14ac:dyDescent="0.25">
      <c r="A25" s="63">
        <v>3</v>
      </c>
      <c r="B25" s="64">
        <v>141</v>
      </c>
      <c r="C25" s="65">
        <v>10089576046</v>
      </c>
      <c r="D25" s="66" t="s">
        <v>170</v>
      </c>
      <c r="E25" s="67"/>
      <c r="F25" s="79" t="s">
        <v>30</v>
      </c>
      <c r="G25" s="68" t="s">
        <v>113</v>
      </c>
      <c r="H25" s="96">
        <v>1.9961805555555556E-2</v>
      </c>
      <c r="I25" s="97">
        <f t="shared" ref="I25" si="1">H25-$H$23</f>
        <v>1.1960648148148165E-3</v>
      </c>
      <c r="J25" s="61">
        <f t="shared" si="0"/>
        <v>41.739130434782609</v>
      </c>
      <c r="K25" s="62" t="s">
        <v>30</v>
      </c>
      <c r="L25" s="70"/>
    </row>
    <row r="26" spans="1:12" ht="21.75" customHeight="1" x14ac:dyDescent="0.25">
      <c r="A26" s="63">
        <v>4</v>
      </c>
      <c r="B26" s="64">
        <v>121</v>
      </c>
      <c r="C26" s="65">
        <v>10084268530</v>
      </c>
      <c r="D26" s="66" t="s">
        <v>171</v>
      </c>
      <c r="E26" s="67"/>
      <c r="F26" s="79" t="s">
        <v>30</v>
      </c>
      <c r="G26" s="68" t="s">
        <v>94</v>
      </c>
      <c r="H26" s="96">
        <v>1.9994097222222222E-2</v>
      </c>
      <c r="I26" s="97">
        <f>H26-$H$23</f>
        <v>1.228356481481483E-3</v>
      </c>
      <c r="J26" s="61">
        <f t="shared" si="0"/>
        <v>41.690793283149972</v>
      </c>
      <c r="K26" s="62" t="s">
        <v>30</v>
      </c>
      <c r="L26" s="70"/>
    </row>
    <row r="27" spans="1:12" ht="21.75" customHeight="1" x14ac:dyDescent="0.25">
      <c r="A27" s="63">
        <v>5</v>
      </c>
      <c r="B27" s="64">
        <v>142</v>
      </c>
      <c r="C27" s="65">
        <v>10130083347</v>
      </c>
      <c r="D27" s="66" t="s">
        <v>172</v>
      </c>
      <c r="E27" s="67"/>
      <c r="F27" s="79" t="s">
        <v>33</v>
      </c>
      <c r="G27" s="68" t="s">
        <v>76</v>
      </c>
      <c r="H27" s="96">
        <v>2.0139467592592591E-2</v>
      </c>
      <c r="I27" s="97">
        <f t="shared" ref="I27:I33" si="2">H27-$H$23</f>
        <v>1.3737268518518517E-3</v>
      </c>
      <c r="J27" s="61">
        <f t="shared" si="0"/>
        <v>41.379310344827587</v>
      </c>
      <c r="K27" s="62" t="s">
        <v>30</v>
      </c>
      <c r="L27" s="70"/>
    </row>
    <row r="28" spans="1:12" ht="21.75" customHeight="1" x14ac:dyDescent="0.25">
      <c r="A28" s="63">
        <v>6</v>
      </c>
      <c r="B28" s="64">
        <v>144</v>
      </c>
      <c r="C28" s="65">
        <v>10093599627</v>
      </c>
      <c r="D28" s="66" t="s">
        <v>173</v>
      </c>
      <c r="E28" s="67"/>
      <c r="F28" s="79" t="s">
        <v>30</v>
      </c>
      <c r="G28" s="68" t="s">
        <v>76</v>
      </c>
      <c r="H28" s="96">
        <v>2.0306712962962964E-2</v>
      </c>
      <c r="I28" s="97">
        <f t="shared" si="2"/>
        <v>1.5409722222222248E-3</v>
      </c>
      <c r="J28" s="61">
        <f t="shared" si="0"/>
        <v>41.025641025641029</v>
      </c>
      <c r="K28" s="62" t="s">
        <v>30</v>
      </c>
      <c r="L28" s="70"/>
    </row>
    <row r="29" spans="1:12" ht="21.75" customHeight="1" x14ac:dyDescent="0.25">
      <c r="A29" s="63">
        <v>7</v>
      </c>
      <c r="B29" s="64">
        <v>118</v>
      </c>
      <c r="C29" s="65">
        <v>10084385132</v>
      </c>
      <c r="D29" s="66" t="s">
        <v>174</v>
      </c>
      <c r="E29" s="67"/>
      <c r="F29" s="79" t="s">
        <v>67</v>
      </c>
      <c r="G29" s="68" t="s">
        <v>94</v>
      </c>
      <c r="H29" s="96">
        <v>2.0609953703703703E-2</v>
      </c>
      <c r="I29" s="97">
        <f t="shared" si="2"/>
        <v>1.8442129629629642E-3</v>
      </c>
      <c r="J29" s="61">
        <f t="shared" si="0"/>
        <v>40.426726558113423</v>
      </c>
      <c r="K29" s="62" t="s">
        <v>30</v>
      </c>
      <c r="L29" s="70"/>
    </row>
    <row r="30" spans="1:12" ht="21.75" customHeight="1" x14ac:dyDescent="0.25">
      <c r="A30" s="63">
        <v>8</v>
      </c>
      <c r="B30" s="64">
        <v>125</v>
      </c>
      <c r="C30" s="65">
        <v>10122875136</v>
      </c>
      <c r="D30" s="66" t="s">
        <v>175</v>
      </c>
      <c r="E30" s="67"/>
      <c r="F30" s="79" t="s">
        <v>30</v>
      </c>
      <c r="G30" s="68" t="s">
        <v>94</v>
      </c>
      <c r="H30" s="96">
        <v>2.0992361111111111E-2</v>
      </c>
      <c r="I30" s="97">
        <f t="shared" si="2"/>
        <v>2.2266203703703719E-3</v>
      </c>
      <c r="J30" s="61">
        <f t="shared" si="0"/>
        <v>39.691289966923925</v>
      </c>
      <c r="K30" s="71" t="s">
        <v>30</v>
      </c>
      <c r="L30" s="70"/>
    </row>
    <row r="31" spans="1:12" ht="21.75" customHeight="1" x14ac:dyDescent="0.25">
      <c r="A31" s="63">
        <v>9</v>
      </c>
      <c r="B31" s="64">
        <v>115</v>
      </c>
      <c r="C31" s="65">
        <v>10116255591</v>
      </c>
      <c r="D31" s="66" t="s">
        <v>176</v>
      </c>
      <c r="E31" s="67"/>
      <c r="F31" s="79" t="s">
        <v>30</v>
      </c>
      <c r="G31" s="68" t="s">
        <v>148</v>
      </c>
      <c r="H31" s="96">
        <v>2.1713194444444445E-2</v>
      </c>
      <c r="I31" s="97">
        <f t="shared" si="2"/>
        <v>2.9474537037037056E-3</v>
      </c>
      <c r="J31" s="61">
        <f t="shared" si="0"/>
        <v>38.379530916844352</v>
      </c>
      <c r="K31" s="71"/>
      <c r="L31" s="70"/>
    </row>
    <row r="32" spans="1:12" ht="21.75" customHeight="1" x14ac:dyDescent="0.25">
      <c r="A32" s="63">
        <v>10</v>
      </c>
      <c r="B32" s="64">
        <v>137</v>
      </c>
      <c r="C32" s="65">
        <v>10093065016</v>
      </c>
      <c r="D32" s="66" t="s">
        <v>177</v>
      </c>
      <c r="E32" s="67"/>
      <c r="F32" s="79" t="s">
        <v>30</v>
      </c>
      <c r="G32" s="68" t="s">
        <v>76</v>
      </c>
      <c r="H32" s="96">
        <v>2.1910879629629631E-2</v>
      </c>
      <c r="I32" s="97">
        <f t="shared" si="2"/>
        <v>3.1451388888888918E-3</v>
      </c>
      <c r="J32" s="61">
        <f t="shared" si="0"/>
        <v>38.034865293185419</v>
      </c>
      <c r="K32" s="71"/>
      <c r="L32" s="70"/>
    </row>
    <row r="33" spans="1:13" ht="21.75" customHeight="1" x14ac:dyDescent="0.25">
      <c r="A33" s="63">
        <v>11</v>
      </c>
      <c r="B33" s="64">
        <v>122</v>
      </c>
      <c r="C33" s="65">
        <v>10093064410</v>
      </c>
      <c r="D33" s="66" t="s">
        <v>178</v>
      </c>
      <c r="E33" s="67"/>
      <c r="F33" s="79" t="s">
        <v>68</v>
      </c>
      <c r="G33" s="68" t="s">
        <v>94</v>
      </c>
      <c r="H33" s="96">
        <v>2.3327893518518519E-2</v>
      </c>
      <c r="I33" s="97">
        <f t="shared" si="2"/>
        <v>4.5621527777777796E-3</v>
      </c>
      <c r="J33" s="61">
        <f t="shared" si="0"/>
        <v>35.714285714285715</v>
      </c>
      <c r="K33" s="71"/>
      <c r="L33" s="70"/>
    </row>
    <row r="34" spans="1:13" ht="21.75" customHeight="1" thickBot="1" x14ac:dyDescent="0.3">
      <c r="A34" s="72" t="s">
        <v>134</v>
      </c>
      <c r="B34" s="98">
        <v>129</v>
      </c>
      <c r="C34" s="99">
        <v>10081650136</v>
      </c>
      <c r="D34" s="73" t="s">
        <v>43</v>
      </c>
      <c r="E34" s="74"/>
      <c r="F34" s="80" t="s">
        <v>30</v>
      </c>
      <c r="G34" s="75" t="s">
        <v>94</v>
      </c>
      <c r="H34" s="100"/>
      <c r="I34" s="101"/>
      <c r="J34" s="102" t="str">
        <f t="shared" si="0"/>
        <v/>
      </c>
      <c r="K34" s="77"/>
      <c r="L34" s="78"/>
    </row>
    <row r="35" spans="1:13" ht="7.5" customHeight="1" thickTop="1" thickBot="1" x14ac:dyDescent="0.35">
      <c r="A35" s="36"/>
      <c r="B35" s="37"/>
      <c r="C35" s="37"/>
      <c r="D35" s="38"/>
      <c r="E35" s="39"/>
      <c r="F35" s="40"/>
      <c r="G35" s="39"/>
      <c r="H35" s="41"/>
      <c r="I35" s="42"/>
      <c r="J35" s="41"/>
      <c r="K35" s="41"/>
      <c r="L35" s="41"/>
    </row>
    <row r="36" spans="1:13" ht="15" thickTop="1" x14ac:dyDescent="0.25">
      <c r="A36" s="143" t="s">
        <v>4</v>
      </c>
      <c r="B36" s="144"/>
      <c r="C36" s="144"/>
      <c r="D36" s="144"/>
      <c r="E36" s="144"/>
      <c r="F36" s="144"/>
      <c r="G36" s="144"/>
      <c r="H36" s="144" t="s">
        <v>5</v>
      </c>
      <c r="I36" s="144"/>
      <c r="J36" s="144"/>
      <c r="K36" s="144"/>
      <c r="L36" s="145"/>
    </row>
    <row r="37" spans="1:13" ht="14.4" x14ac:dyDescent="0.25">
      <c r="A37" s="81" t="s">
        <v>109</v>
      </c>
      <c r="B37" s="4"/>
      <c r="C37" s="43"/>
      <c r="D37" s="4"/>
      <c r="E37" s="4"/>
      <c r="F37" s="4"/>
      <c r="G37" s="44" t="s">
        <v>31</v>
      </c>
      <c r="H37" s="95">
        <v>4</v>
      </c>
      <c r="I37" s="45"/>
      <c r="K37" s="58" t="s">
        <v>29</v>
      </c>
      <c r="L37" s="59">
        <f>COUNTIF(F23:F34,"ЗМС")</f>
        <v>0</v>
      </c>
      <c r="M37" s="46"/>
    </row>
    <row r="38" spans="1:13" ht="14.4" x14ac:dyDescent="0.25">
      <c r="A38" s="82" t="s">
        <v>96</v>
      </c>
      <c r="B38" s="83"/>
      <c r="C38" s="84"/>
      <c r="D38" s="83"/>
      <c r="E38" s="83"/>
      <c r="F38" s="83"/>
      <c r="G38" s="44" t="s">
        <v>24</v>
      </c>
      <c r="H38" s="95">
        <f>H39+H44</f>
        <v>12</v>
      </c>
      <c r="I38" s="45"/>
      <c r="K38" s="58" t="s">
        <v>20</v>
      </c>
      <c r="L38" s="59">
        <f>COUNTIF(F23:F34,"МСМК")</f>
        <v>0</v>
      </c>
      <c r="M38" s="46"/>
    </row>
    <row r="39" spans="1:13" ht="14.4" x14ac:dyDescent="0.25">
      <c r="A39" s="82" t="s">
        <v>97</v>
      </c>
      <c r="B39" s="83"/>
      <c r="C39" s="85"/>
      <c r="D39" s="83"/>
      <c r="E39" s="83"/>
      <c r="F39" s="83"/>
      <c r="G39" s="44" t="s">
        <v>25</v>
      </c>
      <c r="H39" s="95">
        <f>H40+H41+H42+H43</f>
        <v>11</v>
      </c>
      <c r="I39" s="45"/>
      <c r="K39" s="58" t="s">
        <v>22</v>
      </c>
      <c r="L39" s="59">
        <f>COUNTIF(F23:F34,"МС")</f>
        <v>0</v>
      </c>
      <c r="M39" s="46"/>
    </row>
    <row r="40" spans="1:13" ht="14.4" x14ac:dyDescent="0.25">
      <c r="A40" s="82" t="s">
        <v>98</v>
      </c>
      <c r="B40" s="83"/>
      <c r="C40" s="85"/>
      <c r="D40" s="83"/>
      <c r="E40" s="83"/>
      <c r="F40" s="83"/>
      <c r="G40" s="44" t="s">
        <v>26</v>
      </c>
      <c r="H40" s="95">
        <f>COUNT(A18:A34)</f>
        <v>11</v>
      </c>
      <c r="I40" s="45"/>
      <c r="K40" s="60" t="s">
        <v>30</v>
      </c>
      <c r="L40" s="59">
        <f>COUNTIF(F23:F34,"КМС")</f>
        <v>8</v>
      </c>
      <c r="M40" s="46"/>
    </row>
    <row r="41" spans="1:13" ht="14.4" x14ac:dyDescent="0.25">
      <c r="A41" s="86"/>
      <c r="B41" s="83"/>
      <c r="C41" s="85"/>
      <c r="D41" s="83"/>
      <c r="E41" s="83"/>
      <c r="F41" s="83"/>
      <c r="G41" s="44" t="s">
        <v>37</v>
      </c>
      <c r="H41" s="95">
        <f>COUNTIF(A2:A34,"ЛИМ")</f>
        <v>0</v>
      </c>
      <c r="I41" s="45"/>
      <c r="K41" s="60" t="s">
        <v>33</v>
      </c>
      <c r="L41" s="59">
        <f>COUNTIF(F23:F34,"1 СР")</f>
        <v>2</v>
      </c>
      <c r="M41" s="46"/>
    </row>
    <row r="42" spans="1:13" ht="14.4" x14ac:dyDescent="0.25">
      <c r="A42" s="87"/>
      <c r="B42" s="88"/>
      <c r="C42" s="88"/>
      <c r="D42" s="83"/>
      <c r="E42" s="83"/>
      <c r="F42" s="83"/>
      <c r="G42" s="44" t="s">
        <v>27</v>
      </c>
      <c r="H42" s="95">
        <f>COUNTIF(A3:A34,"НФ")</f>
        <v>0</v>
      </c>
      <c r="I42" s="45"/>
      <c r="K42" s="60" t="s">
        <v>67</v>
      </c>
      <c r="L42" s="59">
        <f>COUNTIF(F23:F34,"2 СР")</f>
        <v>1</v>
      </c>
      <c r="M42" s="46"/>
    </row>
    <row r="43" spans="1:13" ht="14.4" x14ac:dyDescent="0.25">
      <c r="A43" s="89"/>
      <c r="B43" s="83"/>
      <c r="C43" s="83"/>
      <c r="D43" s="83"/>
      <c r="E43" s="83"/>
      <c r="F43" s="83"/>
      <c r="G43" s="44" t="s">
        <v>35</v>
      </c>
      <c r="H43" s="95">
        <f>COUNTIF(A3:A34,"ДСКВ")</f>
        <v>0</v>
      </c>
      <c r="I43" s="45"/>
      <c r="J43" s="46"/>
      <c r="K43" s="60" t="s">
        <v>68</v>
      </c>
      <c r="L43" s="59">
        <f>COUNTIF(F23:F34,"3 СР")</f>
        <v>1</v>
      </c>
      <c r="M43" s="46"/>
    </row>
    <row r="44" spans="1:13" ht="14.4" x14ac:dyDescent="0.25">
      <c r="A44" s="90"/>
      <c r="B44" s="12"/>
      <c r="C44" s="12"/>
      <c r="D44" s="12"/>
      <c r="E44" s="12"/>
      <c r="F44" s="12"/>
      <c r="G44" s="44" t="s">
        <v>28</v>
      </c>
      <c r="H44" s="95">
        <f>COUNTIF(A2:A34,"НС")</f>
        <v>1</v>
      </c>
      <c r="I44" s="45"/>
      <c r="J44" s="46"/>
      <c r="K44" s="44"/>
      <c r="L44" s="47"/>
      <c r="M44" s="46"/>
    </row>
    <row r="45" spans="1:13" ht="5.25" customHeight="1" x14ac:dyDescent="0.25">
      <c r="A45" s="48"/>
      <c r="B45" s="49"/>
      <c r="C45" s="49"/>
      <c r="D45" s="49"/>
      <c r="E45" s="49"/>
      <c r="F45" s="49"/>
      <c r="G45" s="27"/>
      <c r="H45" s="50"/>
      <c r="I45" s="24"/>
      <c r="J45" s="51"/>
      <c r="K45" s="51"/>
      <c r="L45" s="47"/>
      <c r="M45" s="46"/>
    </row>
    <row r="46" spans="1:13" ht="15.6" x14ac:dyDescent="0.25">
      <c r="A46" s="150" t="s">
        <v>3</v>
      </c>
      <c r="B46" s="108"/>
      <c r="C46" s="108"/>
      <c r="D46" s="108"/>
      <c r="E46" s="108"/>
      <c r="F46" s="108" t="s">
        <v>11</v>
      </c>
      <c r="G46" s="108"/>
      <c r="H46" s="108"/>
      <c r="I46" s="108" t="s">
        <v>50</v>
      </c>
      <c r="J46" s="108"/>
      <c r="K46" s="108"/>
      <c r="L46" s="109"/>
    </row>
    <row r="47" spans="1:13" x14ac:dyDescent="0.25">
      <c r="A47" s="146"/>
      <c r="B47" s="112"/>
      <c r="C47" s="112"/>
      <c r="D47" s="112"/>
      <c r="E47" s="112"/>
      <c r="F47" s="112"/>
      <c r="G47" s="112"/>
      <c r="H47" s="112"/>
      <c r="I47" s="147"/>
      <c r="J47" s="147"/>
      <c r="K47" s="147"/>
      <c r="L47" s="148"/>
    </row>
    <row r="48" spans="1:13" x14ac:dyDescent="0.25">
      <c r="A48" s="91"/>
      <c r="D48" s="92"/>
      <c r="E48" s="92"/>
      <c r="F48" s="92"/>
      <c r="G48" s="92"/>
      <c r="H48" s="92"/>
      <c r="I48" s="52"/>
      <c r="J48" s="92"/>
      <c r="K48" s="92"/>
      <c r="L48" s="93"/>
    </row>
    <row r="49" spans="1:12" x14ac:dyDescent="0.25">
      <c r="A49" s="91"/>
      <c r="D49" s="92"/>
      <c r="E49" s="92"/>
      <c r="F49" s="92"/>
      <c r="G49" s="92"/>
      <c r="H49" s="92"/>
      <c r="I49" s="52"/>
      <c r="J49" s="92"/>
      <c r="K49" s="92"/>
      <c r="L49" s="93"/>
    </row>
    <row r="50" spans="1:12" x14ac:dyDescent="0.25">
      <c r="A50" s="111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49"/>
    </row>
    <row r="51" spans="1:12" x14ac:dyDescent="0.25">
      <c r="A51" s="111"/>
      <c r="B51" s="112"/>
      <c r="C51" s="112"/>
      <c r="D51" s="112"/>
      <c r="E51" s="112"/>
      <c r="F51" s="112"/>
      <c r="G51" s="112"/>
      <c r="H51" s="112"/>
      <c r="I51" s="113"/>
      <c r="J51" s="113"/>
      <c r="K51" s="113"/>
      <c r="L51" s="114"/>
    </row>
    <row r="52" spans="1:12" ht="16.2" thickBot="1" x14ac:dyDescent="0.3">
      <c r="A52" s="106"/>
      <c r="B52" s="107"/>
      <c r="C52" s="107"/>
      <c r="D52" s="107"/>
      <c r="E52" s="107"/>
      <c r="F52" s="107" t="str">
        <f>G17</f>
        <v>ВАЙПАН В.Г. (1К, г. ОМСК)</v>
      </c>
      <c r="G52" s="107"/>
      <c r="H52" s="107"/>
      <c r="I52" s="107" t="str">
        <f>G19</f>
        <v>САВИЦКИЙ К.Н. (ВК, г. НОВОСИБИРСК)</v>
      </c>
      <c r="J52" s="107"/>
      <c r="K52" s="107"/>
      <c r="L52" s="110"/>
    </row>
    <row r="53" spans="1:12" ht="14.4" thickTop="1" x14ac:dyDescent="0.25"/>
  </sheetData>
  <sheetProtection formatCells="0" formatColumns="0" formatRows="0" sort="0" autoFilter="0" pivotTables="0"/>
  <mergeCells count="40"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A15:G15"/>
    <mergeCell ref="H15:L15"/>
    <mergeCell ref="A21:A22"/>
    <mergeCell ref="B21:B22"/>
    <mergeCell ref="C21:C22"/>
    <mergeCell ref="D21:D22"/>
    <mergeCell ref="E21:E22"/>
    <mergeCell ref="F21:F22"/>
    <mergeCell ref="G21:G22"/>
    <mergeCell ref="H21:H22"/>
    <mergeCell ref="A50:E50"/>
    <mergeCell ref="F50:L50"/>
    <mergeCell ref="I21:I22"/>
    <mergeCell ref="J21:J22"/>
    <mergeCell ref="K21:K22"/>
    <mergeCell ref="L21:L22"/>
    <mergeCell ref="A36:G36"/>
    <mergeCell ref="H36:L36"/>
    <mergeCell ref="A46:E46"/>
    <mergeCell ref="F46:H46"/>
    <mergeCell ref="I46:L46"/>
    <mergeCell ref="A47:E47"/>
    <mergeCell ref="F47:L47"/>
    <mergeCell ref="A51:E51"/>
    <mergeCell ref="F51:L51"/>
    <mergeCell ref="A52:E52"/>
    <mergeCell ref="F52:H52"/>
    <mergeCell ref="I52:L52"/>
  </mergeCells>
  <conditionalFormatting sqref="B53:B1048576 B6:B45 B1:B4 B47:B51">
    <cfRule type="duplicateValues" dxfId="18" priority="3"/>
  </conditionalFormatting>
  <conditionalFormatting sqref="H24:H34">
    <cfRule type="cellIs" dxfId="17" priority="2" operator="equal">
      <formula>0</formula>
    </cfRule>
  </conditionalFormatting>
  <conditionalFormatting sqref="H23">
    <cfRule type="cellIs" dxfId="16" priority="1" operator="equal">
      <formula>0</formula>
    </cfRule>
  </conditionalFormatting>
  <printOptions horizontalCentered="1"/>
  <pageMargins left="0.19685039370078741" right="0.19685039370078741" top="0.59055118110236227" bottom="0.59055118110236227" header="0.15748031496062992" footer="0.11811023622047245"/>
  <pageSetup paperSize="256" scale="82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CB954-153B-4479-9507-B03CB24E6399}">
  <sheetPr>
    <tabColor theme="3" tint="0.59999389629810485"/>
    <pageSetUpPr fitToPage="1"/>
  </sheetPr>
  <dimension ref="A1:M47"/>
  <sheetViews>
    <sheetView view="pageBreakPreview" topLeftCell="C16" zoomScale="70" zoomScaleNormal="100" zoomScaleSheetLayoutView="70" workbookViewId="0">
      <selection activeCell="E23" sqref="E23:E28"/>
    </sheetView>
  </sheetViews>
  <sheetFormatPr defaultColWidth="9.109375" defaultRowHeight="13.8" x14ac:dyDescent="0.25"/>
  <cols>
    <col min="1" max="1" width="7" style="1" customWidth="1"/>
    <col min="2" max="2" width="7" style="92" customWidth="1"/>
    <col min="3" max="3" width="12.44140625" style="92" customWidth="1"/>
    <col min="4" max="4" width="25.44140625" style="1" customWidth="1"/>
    <col min="5" max="5" width="12.33203125" style="1" bestFit="1" customWidth="1"/>
    <col min="6" max="6" width="9.88671875" style="1" customWidth="1"/>
    <col min="7" max="7" width="25.77734375" style="1" customWidth="1"/>
    <col min="8" max="8" width="14.5546875" style="1" customWidth="1"/>
    <col min="9" max="9" width="14.5546875" style="53" customWidth="1"/>
    <col min="10" max="10" width="13.21875" style="1" customWidth="1"/>
    <col min="11" max="11" width="13.33203125" style="1" customWidth="1"/>
    <col min="12" max="12" width="23.21875" style="1" customWidth="1"/>
    <col min="13" max="14" width="11.6640625" style="1" bestFit="1" customWidth="1"/>
    <col min="15" max="16384" width="9.109375" style="1"/>
  </cols>
  <sheetData>
    <row r="1" spans="1:12" ht="22.5" customHeight="1" x14ac:dyDescent="0.2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22.5" customHeight="1" x14ac:dyDescent="0.25">
      <c r="A2" s="115" t="s">
        <v>44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ht="22.5" customHeight="1" x14ac:dyDescent="0.25">
      <c r="A3" s="115" t="s">
        <v>45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ht="22.5" customHeight="1" x14ac:dyDescent="0.25">
      <c r="A4" s="115" t="s">
        <v>10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1:12" ht="22.5" customHeight="1" x14ac:dyDescent="0.25">
      <c r="A5" s="115" t="s">
        <v>46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</row>
    <row r="6" spans="1:12" s="2" customFormat="1" ht="28.8" x14ac:dyDescent="0.25">
      <c r="A6" s="116" t="s">
        <v>41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</row>
    <row r="7" spans="1:12" s="2" customFormat="1" ht="18" customHeight="1" x14ac:dyDescent="0.25">
      <c r="A7" s="129" t="s">
        <v>16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</row>
    <row r="8" spans="1:12" s="2" customFormat="1" ht="4.5" customHeight="1" thickBot="1" x14ac:dyDescent="0.3">
      <c r="A8" s="130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</row>
    <row r="9" spans="1:12" ht="18" customHeight="1" thickTop="1" x14ac:dyDescent="0.25">
      <c r="A9" s="133" t="s">
        <v>38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5"/>
    </row>
    <row r="10" spans="1:12" ht="18" customHeight="1" x14ac:dyDescent="0.25">
      <c r="A10" s="136" t="s">
        <v>101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8"/>
    </row>
    <row r="11" spans="1:12" ht="19.5" customHeight="1" x14ac:dyDescent="0.25">
      <c r="A11" s="136" t="s">
        <v>179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8"/>
    </row>
    <row r="12" spans="1:12" ht="5.25" customHeight="1" x14ac:dyDescent="0.25">
      <c r="A12" s="117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9"/>
    </row>
    <row r="13" spans="1:12" ht="15.6" x14ac:dyDescent="0.25">
      <c r="A13" s="3" t="s">
        <v>48</v>
      </c>
      <c r="B13" s="4"/>
      <c r="C13" s="4"/>
      <c r="D13" s="5"/>
      <c r="E13" s="6"/>
      <c r="F13" s="6"/>
      <c r="G13" s="7" t="s">
        <v>107</v>
      </c>
      <c r="H13" s="6"/>
      <c r="I13" s="8"/>
      <c r="J13" s="6"/>
      <c r="K13" s="9"/>
      <c r="L13" s="10" t="s">
        <v>138</v>
      </c>
    </row>
    <row r="14" spans="1:12" ht="15.6" x14ac:dyDescent="0.25">
      <c r="A14" s="11" t="s">
        <v>102</v>
      </c>
      <c r="B14" s="12"/>
      <c r="C14" s="1"/>
      <c r="D14" s="54"/>
      <c r="E14" s="13"/>
      <c r="F14" s="13"/>
      <c r="G14" s="14" t="s">
        <v>108</v>
      </c>
      <c r="H14" s="13"/>
      <c r="I14" s="15"/>
      <c r="J14" s="13"/>
      <c r="K14" s="16"/>
      <c r="L14" s="17" t="s">
        <v>137</v>
      </c>
    </row>
    <row r="15" spans="1:12" ht="14.4" x14ac:dyDescent="0.25">
      <c r="A15" s="139" t="s">
        <v>9</v>
      </c>
      <c r="B15" s="127"/>
      <c r="C15" s="127"/>
      <c r="D15" s="127"/>
      <c r="E15" s="127"/>
      <c r="F15" s="127"/>
      <c r="G15" s="140"/>
      <c r="H15" s="126" t="s">
        <v>1</v>
      </c>
      <c r="I15" s="127"/>
      <c r="J15" s="127"/>
      <c r="K15" s="127"/>
      <c r="L15" s="128"/>
    </row>
    <row r="16" spans="1:12" ht="14.4" x14ac:dyDescent="0.25">
      <c r="A16" s="18" t="s">
        <v>17</v>
      </c>
      <c r="B16" s="19"/>
      <c r="C16" s="19"/>
      <c r="D16" s="20"/>
      <c r="E16" s="21"/>
      <c r="F16" s="20"/>
      <c r="G16" s="22"/>
      <c r="H16" s="23" t="s">
        <v>69</v>
      </c>
      <c r="I16" s="24"/>
      <c r="J16" s="21"/>
      <c r="K16" s="21"/>
      <c r="L16" s="25"/>
    </row>
    <row r="17" spans="1:13" ht="14.4" x14ac:dyDescent="0.25">
      <c r="A17" s="18" t="s">
        <v>18</v>
      </c>
      <c r="B17" s="19"/>
      <c r="C17" s="19"/>
      <c r="D17" s="22"/>
      <c r="F17" s="20"/>
      <c r="G17" s="22" t="s">
        <v>103</v>
      </c>
      <c r="H17" s="23" t="s">
        <v>39</v>
      </c>
      <c r="I17" s="24"/>
      <c r="J17" s="21"/>
      <c r="K17" s="21"/>
      <c r="L17" s="25"/>
    </row>
    <row r="18" spans="1:13" ht="14.4" x14ac:dyDescent="0.25">
      <c r="A18" s="18" t="s">
        <v>19</v>
      </c>
      <c r="B18" s="19"/>
      <c r="C18" s="19"/>
      <c r="D18" s="22"/>
      <c r="E18" s="22"/>
      <c r="F18" s="20"/>
      <c r="G18" s="22" t="s">
        <v>104</v>
      </c>
      <c r="H18" s="23" t="s">
        <v>32</v>
      </c>
      <c r="I18" s="24"/>
      <c r="J18" s="21"/>
      <c r="K18" s="21"/>
      <c r="L18" s="25"/>
    </row>
    <row r="19" spans="1:13" ht="16.2" thickBot="1" x14ac:dyDescent="0.3">
      <c r="A19" s="18" t="s">
        <v>15</v>
      </c>
      <c r="B19" s="26"/>
      <c r="C19" s="26"/>
      <c r="D19" s="27"/>
      <c r="E19" s="22"/>
      <c r="F19" s="27"/>
      <c r="G19" s="22" t="s">
        <v>49</v>
      </c>
      <c r="H19" s="94" t="s">
        <v>105</v>
      </c>
      <c r="I19" s="24"/>
      <c r="J19" s="21">
        <v>15</v>
      </c>
      <c r="K19" s="28"/>
      <c r="L19" s="29" t="s">
        <v>106</v>
      </c>
    </row>
    <row r="20" spans="1:13" ht="7.5" customHeight="1" thickTop="1" thickBot="1" x14ac:dyDescent="0.3">
      <c r="A20" s="30"/>
      <c r="B20" s="31"/>
      <c r="C20" s="31"/>
      <c r="D20" s="32"/>
      <c r="E20" s="32"/>
      <c r="F20" s="32"/>
      <c r="G20" s="32"/>
      <c r="H20" s="32"/>
      <c r="I20" s="33"/>
      <c r="J20" s="32"/>
      <c r="K20" s="32"/>
      <c r="L20" s="34"/>
    </row>
    <row r="21" spans="1:13" s="35" customFormat="1" ht="21" customHeight="1" thickTop="1" x14ac:dyDescent="0.25">
      <c r="A21" s="141" t="s">
        <v>6</v>
      </c>
      <c r="B21" s="124" t="s">
        <v>12</v>
      </c>
      <c r="C21" s="124" t="s">
        <v>36</v>
      </c>
      <c r="D21" s="124" t="s">
        <v>2</v>
      </c>
      <c r="E21" s="124" t="s">
        <v>34</v>
      </c>
      <c r="F21" s="124" t="s">
        <v>8</v>
      </c>
      <c r="G21" s="124" t="s">
        <v>13</v>
      </c>
      <c r="H21" s="124" t="s">
        <v>7</v>
      </c>
      <c r="I21" s="131" t="s">
        <v>23</v>
      </c>
      <c r="J21" s="124" t="s">
        <v>21</v>
      </c>
      <c r="K21" s="120" t="s">
        <v>40</v>
      </c>
      <c r="L21" s="122" t="s">
        <v>14</v>
      </c>
    </row>
    <row r="22" spans="1:13" s="35" customFormat="1" ht="22.5" customHeight="1" x14ac:dyDescent="0.25">
      <c r="A22" s="142"/>
      <c r="B22" s="125"/>
      <c r="C22" s="125"/>
      <c r="D22" s="125"/>
      <c r="E22" s="125"/>
      <c r="F22" s="125"/>
      <c r="G22" s="125"/>
      <c r="H22" s="125"/>
      <c r="I22" s="132"/>
      <c r="J22" s="125"/>
      <c r="K22" s="121"/>
      <c r="L22" s="123"/>
    </row>
    <row r="23" spans="1:13" ht="21.75" customHeight="1" x14ac:dyDescent="0.25">
      <c r="A23" s="63">
        <v>1</v>
      </c>
      <c r="B23" s="64">
        <v>120</v>
      </c>
      <c r="C23" s="65">
        <v>10104579724</v>
      </c>
      <c r="D23" s="66" t="s">
        <v>180</v>
      </c>
      <c r="E23" s="67"/>
      <c r="F23" s="79" t="s">
        <v>30</v>
      </c>
      <c r="G23" s="68" t="s">
        <v>94</v>
      </c>
      <c r="H23" s="96">
        <v>1.4993518518518519E-2</v>
      </c>
      <c r="I23" s="97"/>
      <c r="J23" s="61">
        <f>IFERROR($J$19*3600/(HOUR(H23)*3600+MINUTE(H23)*60+SECOND(H23)),"")</f>
        <v>41.698841698841697</v>
      </c>
      <c r="K23" s="62" t="s">
        <v>22</v>
      </c>
      <c r="L23" s="70"/>
    </row>
    <row r="24" spans="1:13" ht="21.75" customHeight="1" x14ac:dyDescent="0.25">
      <c r="A24" s="63">
        <v>2</v>
      </c>
      <c r="B24" s="64">
        <v>148</v>
      </c>
      <c r="C24" s="65">
        <v>10116168291</v>
      </c>
      <c r="D24" s="66" t="s">
        <v>181</v>
      </c>
      <c r="E24" s="67"/>
      <c r="F24" s="79" t="s">
        <v>33</v>
      </c>
      <c r="G24" s="68" t="s">
        <v>113</v>
      </c>
      <c r="H24" s="96">
        <v>1.5376620370370369E-2</v>
      </c>
      <c r="I24" s="97">
        <f>H24-$H$23</f>
        <v>3.8310185185184975E-4</v>
      </c>
      <c r="J24" s="61">
        <f t="shared" ref="J24:J28" si="0">IFERROR($J$19*3600/(HOUR(H24)*3600+MINUTE(H24)*60+SECOND(H24)),"")</f>
        <v>40.632054176072238</v>
      </c>
      <c r="K24" s="62" t="s">
        <v>30</v>
      </c>
      <c r="L24" s="70"/>
    </row>
    <row r="25" spans="1:13" ht="21.75" customHeight="1" x14ac:dyDescent="0.25">
      <c r="A25" s="63">
        <v>3</v>
      </c>
      <c r="B25" s="64">
        <v>119</v>
      </c>
      <c r="C25" s="65">
        <v>10131403658</v>
      </c>
      <c r="D25" s="66" t="s">
        <v>182</v>
      </c>
      <c r="E25" s="67"/>
      <c r="F25" s="79" t="s">
        <v>33</v>
      </c>
      <c r="G25" s="68" t="s">
        <v>94</v>
      </c>
      <c r="H25" s="96">
        <v>1.5882175925925928E-2</v>
      </c>
      <c r="I25" s="97">
        <f t="shared" ref="I25" si="1">H25-$H$23</f>
        <v>8.8865740740740919E-4</v>
      </c>
      <c r="J25" s="61">
        <f t="shared" si="0"/>
        <v>39.358600583090379</v>
      </c>
      <c r="K25" s="62" t="s">
        <v>30</v>
      </c>
      <c r="L25" s="70"/>
    </row>
    <row r="26" spans="1:13" ht="21.75" customHeight="1" x14ac:dyDescent="0.25">
      <c r="A26" s="63">
        <v>4</v>
      </c>
      <c r="B26" s="64">
        <v>114</v>
      </c>
      <c r="C26" s="65">
        <v>10105722304</v>
      </c>
      <c r="D26" s="66" t="s">
        <v>183</v>
      </c>
      <c r="E26" s="67"/>
      <c r="F26" s="79" t="s">
        <v>30</v>
      </c>
      <c r="G26" s="68" t="s">
        <v>111</v>
      </c>
      <c r="H26" s="96">
        <v>1.601099537037037E-2</v>
      </c>
      <c r="I26" s="97">
        <f>H26-$H$23</f>
        <v>1.017476851851851E-3</v>
      </c>
      <c r="J26" s="61">
        <f t="shared" si="0"/>
        <v>39.045553145336228</v>
      </c>
      <c r="K26" s="62" t="s">
        <v>30</v>
      </c>
      <c r="L26" s="70"/>
    </row>
    <row r="27" spans="1:13" ht="21.75" customHeight="1" x14ac:dyDescent="0.25">
      <c r="A27" s="63">
        <v>5</v>
      </c>
      <c r="B27" s="64">
        <v>117</v>
      </c>
      <c r="C27" s="65">
        <v>10118212163</v>
      </c>
      <c r="D27" s="66" t="s">
        <v>184</v>
      </c>
      <c r="E27" s="67"/>
      <c r="F27" s="79" t="s">
        <v>33</v>
      </c>
      <c r="G27" s="68" t="s">
        <v>94</v>
      </c>
      <c r="H27" s="96">
        <v>1.6292708333333333E-2</v>
      </c>
      <c r="I27" s="97">
        <f t="shared" ref="I27:I28" si="2">H27-$H$23</f>
        <v>1.2991898148148138E-3</v>
      </c>
      <c r="J27" s="61">
        <f t="shared" si="0"/>
        <v>38.352272727272727</v>
      </c>
      <c r="K27" s="62" t="s">
        <v>30</v>
      </c>
      <c r="L27" s="70"/>
    </row>
    <row r="28" spans="1:13" ht="21.75" customHeight="1" thickBot="1" x14ac:dyDescent="0.3">
      <c r="A28" s="72">
        <v>6</v>
      </c>
      <c r="B28" s="98">
        <v>123</v>
      </c>
      <c r="C28" s="99">
        <v>10118422432</v>
      </c>
      <c r="D28" s="73" t="s">
        <v>185</v>
      </c>
      <c r="E28" s="74"/>
      <c r="F28" s="80" t="s">
        <v>67</v>
      </c>
      <c r="G28" s="75" t="s">
        <v>94</v>
      </c>
      <c r="H28" s="100">
        <v>1.6735648148148149E-2</v>
      </c>
      <c r="I28" s="101">
        <f t="shared" si="2"/>
        <v>1.7421296296296299E-3</v>
      </c>
      <c r="J28" s="102">
        <f t="shared" si="0"/>
        <v>37.344398340248965</v>
      </c>
      <c r="K28" s="103" t="s">
        <v>30</v>
      </c>
      <c r="L28" s="78"/>
    </row>
    <row r="29" spans="1:13" ht="7.5" customHeight="1" thickTop="1" thickBot="1" x14ac:dyDescent="0.35">
      <c r="A29" s="36"/>
      <c r="B29" s="37"/>
      <c r="C29" s="37"/>
      <c r="D29" s="38"/>
      <c r="E29" s="39"/>
      <c r="F29" s="40"/>
      <c r="G29" s="39"/>
      <c r="H29" s="41"/>
      <c r="I29" s="42"/>
      <c r="J29" s="41"/>
      <c r="K29" s="41"/>
      <c r="L29" s="41"/>
    </row>
    <row r="30" spans="1:13" ht="15" thickTop="1" x14ac:dyDescent="0.25">
      <c r="A30" s="143" t="s">
        <v>4</v>
      </c>
      <c r="B30" s="144"/>
      <c r="C30" s="144"/>
      <c r="D30" s="144"/>
      <c r="E30" s="144"/>
      <c r="F30" s="144"/>
      <c r="G30" s="144"/>
      <c r="H30" s="144" t="s">
        <v>5</v>
      </c>
      <c r="I30" s="144"/>
      <c r="J30" s="144"/>
      <c r="K30" s="144"/>
      <c r="L30" s="145"/>
    </row>
    <row r="31" spans="1:13" ht="14.4" x14ac:dyDescent="0.25">
      <c r="A31" s="81" t="s">
        <v>109</v>
      </c>
      <c r="B31" s="4"/>
      <c r="C31" s="43"/>
      <c r="D31" s="4"/>
      <c r="E31" s="4"/>
      <c r="F31" s="4"/>
      <c r="G31" s="44" t="s">
        <v>31</v>
      </c>
      <c r="H31" s="95">
        <v>3</v>
      </c>
      <c r="I31" s="45"/>
      <c r="K31" s="58" t="s">
        <v>29</v>
      </c>
      <c r="L31" s="59">
        <f>COUNTIF(F23:F28,"ЗМС")</f>
        <v>0</v>
      </c>
      <c r="M31" s="46"/>
    </row>
    <row r="32" spans="1:13" ht="14.4" x14ac:dyDescent="0.25">
      <c r="A32" s="82" t="s">
        <v>96</v>
      </c>
      <c r="B32" s="83"/>
      <c r="C32" s="84"/>
      <c r="D32" s="83"/>
      <c r="E32" s="83"/>
      <c r="F32" s="83"/>
      <c r="G32" s="44" t="s">
        <v>24</v>
      </c>
      <c r="H32" s="95">
        <f>H33+H38</f>
        <v>6</v>
      </c>
      <c r="I32" s="45"/>
      <c r="K32" s="58" t="s">
        <v>20</v>
      </c>
      <c r="L32" s="59">
        <f>COUNTIF(F23:F28,"МСМК")</f>
        <v>0</v>
      </c>
      <c r="M32" s="46"/>
    </row>
    <row r="33" spans="1:13" ht="14.4" x14ac:dyDescent="0.25">
      <c r="A33" s="82" t="s">
        <v>97</v>
      </c>
      <c r="B33" s="83"/>
      <c r="C33" s="85"/>
      <c r="D33" s="83"/>
      <c r="E33" s="83"/>
      <c r="F33" s="83"/>
      <c r="G33" s="44" t="s">
        <v>25</v>
      </c>
      <c r="H33" s="95">
        <f>H34+H35+H36+H37</f>
        <v>6</v>
      </c>
      <c r="I33" s="45"/>
      <c r="K33" s="58" t="s">
        <v>22</v>
      </c>
      <c r="L33" s="59">
        <f>COUNTIF(F23:F28,"МС")</f>
        <v>0</v>
      </c>
      <c r="M33" s="46"/>
    </row>
    <row r="34" spans="1:13" ht="14.4" x14ac:dyDescent="0.25">
      <c r="A34" s="82" t="s">
        <v>98</v>
      </c>
      <c r="B34" s="83"/>
      <c r="C34" s="85"/>
      <c r="D34" s="83"/>
      <c r="E34" s="83"/>
      <c r="F34" s="83"/>
      <c r="G34" s="44" t="s">
        <v>26</v>
      </c>
      <c r="H34" s="95">
        <f>COUNT(A18:A28)</f>
        <v>6</v>
      </c>
      <c r="I34" s="45"/>
      <c r="K34" s="60" t="s">
        <v>30</v>
      </c>
      <c r="L34" s="59">
        <f>COUNTIF(F23:F28,"КМС")</f>
        <v>2</v>
      </c>
      <c r="M34" s="46"/>
    </row>
    <row r="35" spans="1:13" ht="14.4" x14ac:dyDescent="0.25">
      <c r="A35" s="86"/>
      <c r="B35" s="83"/>
      <c r="C35" s="85"/>
      <c r="D35" s="83"/>
      <c r="E35" s="83"/>
      <c r="F35" s="83"/>
      <c r="G35" s="44" t="s">
        <v>37</v>
      </c>
      <c r="H35" s="95">
        <f>COUNTIF(A2:A28,"ЛИМ")</f>
        <v>0</v>
      </c>
      <c r="I35" s="45"/>
      <c r="K35" s="60" t="s">
        <v>33</v>
      </c>
      <c r="L35" s="59">
        <f>COUNTIF(F23:F28,"1 СР")</f>
        <v>3</v>
      </c>
      <c r="M35" s="46"/>
    </row>
    <row r="36" spans="1:13" ht="14.4" x14ac:dyDescent="0.25">
      <c r="A36" s="87"/>
      <c r="B36" s="88"/>
      <c r="C36" s="88"/>
      <c r="D36" s="83"/>
      <c r="E36" s="83"/>
      <c r="F36" s="83"/>
      <c r="G36" s="44" t="s">
        <v>27</v>
      </c>
      <c r="H36" s="95">
        <f>COUNTIF(A3:A28,"НФ")</f>
        <v>0</v>
      </c>
      <c r="I36" s="45"/>
      <c r="K36" s="60" t="s">
        <v>67</v>
      </c>
      <c r="L36" s="59">
        <f>COUNTIF(F23:F28,"2 СР")</f>
        <v>1</v>
      </c>
      <c r="M36" s="46"/>
    </row>
    <row r="37" spans="1:13" ht="14.4" x14ac:dyDescent="0.25">
      <c r="A37" s="89"/>
      <c r="B37" s="83"/>
      <c r="C37" s="83"/>
      <c r="D37" s="83"/>
      <c r="E37" s="83"/>
      <c r="F37" s="83"/>
      <c r="G37" s="44" t="s">
        <v>35</v>
      </c>
      <c r="H37" s="95">
        <f>COUNTIF(A3:A28,"ДСКВ")</f>
        <v>0</v>
      </c>
      <c r="I37" s="45"/>
      <c r="J37" s="46"/>
      <c r="K37" s="60" t="s">
        <v>68</v>
      </c>
      <c r="L37" s="59">
        <f>COUNTIF(F23:F28,"3 СР")</f>
        <v>0</v>
      </c>
      <c r="M37" s="46"/>
    </row>
    <row r="38" spans="1:13" ht="14.4" x14ac:dyDescent="0.25">
      <c r="A38" s="90"/>
      <c r="B38" s="12"/>
      <c r="C38" s="12"/>
      <c r="D38" s="12"/>
      <c r="E38" s="12"/>
      <c r="F38" s="12"/>
      <c r="G38" s="44" t="s">
        <v>28</v>
      </c>
      <c r="H38" s="95">
        <f>COUNTIF(A2:A28,"НС")</f>
        <v>0</v>
      </c>
      <c r="I38" s="45"/>
      <c r="J38" s="46"/>
      <c r="K38" s="44"/>
      <c r="L38" s="47"/>
      <c r="M38" s="46"/>
    </row>
    <row r="39" spans="1:13" ht="5.25" customHeight="1" x14ac:dyDescent="0.25">
      <c r="A39" s="48"/>
      <c r="B39" s="49"/>
      <c r="C39" s="49"/>
      <c r="D39" s="49"/>
      <c r="E39" s="49"/>
      <c r="F39" s="49"/>
      <c r="G39" s="27"/>
      <c r="H39" s="50"/>
      <c r="I39" s="24"/>
      <c r="J39" s="51"/>
      <c r="K39" s="51"/>
      <c r="L39" s="47"/>
      <c r="M39" s="46"/>
    </row>
    <row r="40" spans="1:13" ht="15.6" x14ac:dyDescent="0.25">
      <c r="A40" s="150" t="s">
        <v>3</v>
      </c>
      <c r="B40" s="108"/>
      <c r="C40" s="108"/>
      <c r="D40" s="108"/>
      <c r="E40" s="108"/>
      <c r="F40" s="108" t="s">
        <v>11</v>
      </c>
      <c r="G40" s="108"/>
      <c r="H40" s="108"/>
      <c r="I40" s="108" t="s">
        <v>50</v>
      </c>
      <c r="J40" s="108"/>
      <c r="K40" s="108"/>
      <c r="L40" s="109"/>
    </row>
    <row r="41" spans="1:13" x14ac:dyDescent="0.25">
      <c r="A41" s="146"/>
      <c r="B41" s="112"/>
      <c r="C41" s="112"/>
      <c r="D41" s="112"/>
      <c r="E41" s="112"/>
      <c r="F41" s="112"/>
      <c r="G41" s="112"/>
      <c r="H41" s="112"/>
      <c r="I41" s="147"/>
      <c r="J41" s="147"/>
      <c r="K41" s="147"/>
      <c r="L41" s="148"/>
    </row>
    <row r="42" spans="1:13" x14ac:dyDescent="0.25">
      <c r="A42" s="91"/>
      <c r="D42" s="92"/>
      <c r="E42" s="92"/>
      <c r="F42" s="92"/>
      <c r="G42" s="92"/>
      <c r="H42" s="92"/>
      <c r="I42" s="52"/>
      <c r="J42" s="92"/>
      <c r="K42" s="92"/>
      <c r="L42" s="93"/>
    </row>
    <row r="43" spans="1:13" x14ac:dyDescent="0.25">
      <c r="A43" s="91"/>
      <c r="D43" s="92"/>
      <c r="E43" s="92"/>
      <c r="F43" s="92"/>
      <c r="G43" s="92"/>
      <c r="H43" s="92"/>
      <c r="I43" s="52"/>
      <c r="J43" s="92"/>
      <c r="K43" s="92"/>
      <c r="L43" s="93"/>
    </row>
    <row r="44" spans="1:13" x14ac:dyDescent="0.25">
      <c r="A44" s="111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49"/>
    </row>
    <row r="45" spans="1:13" x14ac:dyDescent="0.25">
      <c r="A45" s="111"/>
      <c r="B45" s="112"/>
      <c r="C45" s="112"/>
      <c r="D45" s="112"/>
      <c r="E45" s="112"/>
      <c r="F45" s="112"/>
      <c r="G45" s="112"/>
      <c r="H45" s="112"/>
      <c r="I45" s="113"/>
      <c r="J45" s="113"/>
      <c r="K45" s="113"/>
      <c r="L45" s="114"/>
    </row>
    <row r="46" spans="1:13" ht="16.2" thickBot="1" x14ac:dyDescent="0.3">
      <c r="A46" s="106"/>
      <c r="B46" s="107"/>
      <c r="C46" s="107"/>
      <c r="D46" s="107"/>
      <c r="E46" s="107"/>
      <c r="F46" s="107" t="str">
        <f>G17</f>
        <v>ВАЙПАН В.Г. (1К, г. ОМСК)</v>
      </c>
      <c r="G46" s="107"/>
      <c r="H46" s="107"/>
      <c r="I46" s="107" t="str">
        <f>G19</f>
        <v>САВИЦКИЙ К.Н. (ВК, г. НОВОСИБИРСК)</v>
      </c>
      <c r="J46" s="107"/>
      <c r="K46" s="107"/>
      <c r="L46" s="110"/>
    </row>
    <row r="47" spans="1:13" ht="14.4" thickTop="1" x14ac:dyDescent="0.25"/>
  </sheetData>
  <sheetProtection formatCells="0" formatColumns="0" formatRows="0" sort="0" autoFilter="0" pivotTables="0"/>
  <mergeCells count="40"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A15:G15"/>
    <mergeCell ref="H15:L15"/>
    <mergeCell ref="A21:A22"/>
    <mergeCell ref="B21:B22"/>
    <mergeCell ref="C21:C22"/>
    <mergeCell ref="D21:D22"/>
    <mergeCell ref="E21:E22"/>
    <mergeCell ref="F21:F22"/>
    <mergeCell ref="G21:G22"/>
    <mergeCell ref="H21:H22"/>
    <mergeCell ref="A44:E44"/>
    <mergeCell ref="F44:L44"/>
    <mergeCell ref="I21:I22"/>
    <mergeCell ref="J21:J22"/>
    <mergeCell ref="K21:K22"/>
    <mergeCell ref="L21:L22"/>
    <mergeCell ref="A30:G30"/>
    <mergeCell ref="H30:L30"/>
    <mergeCell ref="A40:E40"/>
    <mergeCell ref="F40:H40"/>
    <mergeCell ref="I40:L40"/>
    <mergeCell ref="A41:E41"/>
    <mergeCell ref="F41:L41"/>
    <mergeCell ref="A45:E45"/>
    <mergeCell ref="F45:L45"/>
    <mergeCell ref="A46:E46"/>
    <mergeCell ref="F46:H46"/>
    <mergeCell ref="I46:L46"/>
  </mergeCells>
  <conditionalFormatting sqref="B47:B1048576 B6:B39 B1:B4 B41:B45">
    <cfRule type="duplicateValues" dxfId="15" priority="3"/>
  </conditionalFormatting>
  <conditionalFormatting sqref="H24:H28">
    <cfRule type="cellIs" dxfId="14" priority="2" operator="equal">
      <formula>0</formula>
    </cfRule>
  </conditionalFormatting>
  <conditionalFormatting sqref="H23">
    <cfRule type="cellIs" dxfId="13" priority="1" operator="equal">
      <formula>0</formula>
    </cfRule>
  </conditionalFormatting>
  <printOptions horizontalCentered="1"/>
  <pageMargins left="0.19685039370078741" right="0.19685039370078741" top="0.59055118110236227" bottom="0.59055118110236227" header="0.15748031496062992" footer="0.11811023622047245"/>
  <pageSetup paperSize="256" scale="82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9F64E-3C05-42EB-B255-FC6051E565C2}">
  <sheetPr>
    <tabColor theme="3" tint="0.59999389629810485"/>
    <pageSetUpPr fitToPage="1"/>
  </sheetPr>
  <dimension ref="A1:M48"/>
  <sheetViews>
    <sheetView view="pageBreakPreview" topLeftCell="A7" zoomScale="70" zoomScaleNormal="100" zoomScaleSheetLayoutView="70" workbookViewId="0">
      <selection activeCell="E23" sqref="E23:E29"/>
    </sheetView>
  </sheetViews>
  <sheetFormatPr defaultColWidth="9.109375" defaultRowHeight="13.8" x14ac:dyDescent="0.25"/>
  <cols>
    <col min="1" max="1" width="7" style="1" customWidth="1"/>
    <col min="2" max="2" width="7" style="92" customWidth="1"/>
    <col min="3" max="3" width="12.44140625" style="92" customWidth="1"/>
    <col min="4" max="4" width="25.44140625" style="1" customWidth="1"/>
    <col min="5" max="5" width="12.33203125" style="1" bestFit="1" customWidth="1"/>
    <col min="6" max="6" width="9.88671875" style="1" customWidth="1"/>
    <col min="7" max="7" width="25.77734375" style="1" customWidth="1"/>
    <col min="8" max="8" width="14.5546875" style="1" customWidth="1"/>
    <col min="9" max="9" width="14.5546875" style="53" customWidth="1"/>
    <col min="10" max="10" width="13.21875" style="1" customWidth="1"/>
    <col min="11" max="11" width="13.33203125" style="1" customWidth="1"/>
    <col min="12" max="12" width="23.21875" style="1" customWidth="1"/>
    <col min="13" max="14" width="11.6640625" style="1" bestFit="1" customWidth="1"/>
    <col min="15" max="16384" width="9.109375" style="1"/>
  </cols>
  <sheetData>
    <row r="1" spans="1:12" ht="22.5" customHeight="1" x14ac:dyDescent="0.2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22.5" customHeight="1" x14ac:dyDescent="0.25">
      <c r="A2" s="115" t="s">
        <v>44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ht="22.5" customHeight="1" x14ac:dyDescent="0.25">
      <c r="A3" s="115" t="s">
        <v>45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ht="22.5" customHeight="1" x14ac:dyDescent="0.25">
      <c r="A4" s="115" t="s">
        <v>10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1:12" ht="22.5" customHeight="1" x14ac:dyDescent="0.25">
      <c r="A5" s="115" t="s">
        <v>46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</row>
    <row r="6" spans="1:12" s="2" customFormat="1" ht="28.8" x14ac:dyDescent="0.25">
      <c r="A6" s="116" t="s">
        <v>41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</row>
    <row r="7" spans="1:12" s="2" customFormat="1" ht="18" customHeight="1" x14ac:dyDescent="0.25">
      <c r="A7" s="129" t="s">
        <v>16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</row>
    <row r="8" spans="1:12" s="2" customFormat="1" ht="4.5" customHeight="1" thickBot="1" x14ac:dyDescent="0.3">
      <c r="A8" s="130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</row>
    <row r="9" spans="1:12" ht="18" customHeight="1" thickTop="1" x14ac:dyDescent="0.25">
      <c r="A9" s="133" t="s">
        <v>38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5"/>
    </row>
    <row r="10" spans="1:12" ht="18" customHeight="1" x14ac:dyDescent="0.25">
      <c r="A10" s="136" t="s">
        <v>101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8"/>
    </row>
    <row r="11" spans="1:12" ht="19.5" customHeight="1" x14ac:dyDescent="0.25">
      <c r="A11" s="136" t="s">
        <v>100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8"/>
    </row>
    <row r="12" spans="1:12" ht="5.25" customHeight="1" x14ac:dyDescent="0.25">
      <c r="A12" s="117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9"/>
    </row>
    <row r="13" spans="1:12" ht="15.6" x14ac:dyDescent="0.25">
      <c r="A13" s="3" t="s">
        <v>48</v>
      </c>
      <c r="B13" s="4"/>
      <c r="C13" s="4"/>
      <c r="D13" s="5"/>
      <c r="E13" s="6"/>
      <c r="F13" s="6"/>
      <c r="G13" s="7" t="s">
        <v>107</v>
      </c>
      <c r="H13" s="6"/>
      <c r="I13" s="8"/>
      <c r="J13" s="6"/>
      <c r="K13" s="9"/>
      <c r="L13" s="10" t="s">
        <v>138</v>
      </c>
    </row>
    <row r="14" spans="1:12" ht="15.6" x14ac:dyDescent="0.25">
      <c r="A14" s="11" t="s">
        <v>102</v>
      </c>
      <c r="B14" s="12"/>
      <c r="C14" s="1"/>
      <c r="D14" s="54"/>
      <c r="E14" s="13"/>
      <c r="F14" s="13"/>
      <c r="G14" s="14" t="s">
        <v>108</v>
      </c>
      <c r="H14" s="13"/>
      <c r="I14" s="15"/>
      <c r="J14" s="13"/>
      <c r="K14" s="16"/>
      <c r="L14" s="17" t="s">
        <v>137</v>
      </c>
    </row>
    <row r="15" spans="1:12" ht="14.4" x14ac:dyDescent="0.25">
      <c r="A15" s="139" t="s">
        <v>9</v>
      </c>
      <c r="B15" s="127"/>
      <c r="C15" s="127"/>
      <c r="D15" s="127"/>
      <c r="E15" s="127"/>
      <c r="F15" s="127"/>
      <c r="G15" s="140"/>
      <c r="H15" s="126" t="s">
        <v>1</v>
      </c>
      <c r="I15" s="127"/>
      <c r="J15" s="127"/>
      <c r="K15" s="127"/>
      <c r="L15" s="128"/>
    </row>
    <row r="16" spans="1:12" ht="14.4" x14ac:dyDescent="0.25">
      <c r="A16" s="18" t="s">
        <v>17</v>
      </c>
      <c r="B16" s="19"/>
      <c r="C16" s="19"/>
      <c r="D16" s="20"/>
      <c r="E16" s="21"/>
      <c r="F16" s="20"/>
      <c r="G16" s="22"/>
      <c r="H16" s="23" t="s">
        <v>69</v>
      </c>
      <c r="I16" s="24"/>
      <c r="J16" s="21"/>
      <c r="K16" s="21"/>
      <c r="L16" s="25"/>
    </row>
    <row r="17" spans="1:13" ht="14.4" x14ac:dyDescent="0.25">
      <c r="A17" s="18" t="s">
        <v>18</v>
      </c>
      <c r="B17" s="19"/>
      <c r="C17" s="19"/>
      <c r="D17" s="22"/>
      <c r="F17" s="20"/>
      <c r="G17" s="22" t="s">
        <v>103</v>
      </c>
      <c r="H17" s="23" t="s">
        <v>39</v>
      </c>
      <c r="I17" s="24"/>
      <c r="J17" s="21"/>
      <c r="K17" s="21"/>
      <c r="L17" s="25"/>
    </row>
    <row r="18" spans="1:13" ht="14.4" x14ac:dyDescent="0.25">
      <c r="A18" s="18" t="s">
        <v>19</v>
      </c>
      <c r="B18" s="19"/>
      <c r="C18" s="19"/>
      <c r="D18" s="22"/>
      <c r="E18" s="22"/>
      <c r="F18" s="20"/>
      <c r="G18" s="22" t="s">
        <v>104</v>
      </c>
      <c r="H18" s="23" t="s">
        <v>32</v>
      </c>
      <c r="I18" s="24"/>
      <c r="J18" s="21"/>
      <c r="K18" s="21"/>
      <c r="L18" s="25"/>
    </row>
    <row r="19" spans="1:13" ht="16.2" thickBot="1" x14ac:dyDescent="0.3">
      <c r="A19" s="18" t="s">
        <v>15</v>
      </c>
      <c r="B19" s="26"/>
      <c r="C19" s="26"/>
      <c r="D19" s="27"/>
      <c r="E19" s="22"/>
      <c r="F19" s="27"/>
      <c r="G19" s="22" t="s">
        <v>49</v>
      </c>
      <c r="H19" s="94" t="s">
        <v>105</v>
      </c>
      <c r="I19" s="24"/>
      <c r="J19" s="21">
        <v>20</v>
      </c>
      <c r="K19" s="28"/>
      <c r="L19" s="29" t="s">
        <v>167</v>
      </c>
    </row>
    <row r="20" spans="1:13" ht="7.5" customHeight="1" thickTop="1" thickBot="1" x14ac:dyDescent="0.3">
      <c r="A20" s="30"/>
      <c r="B20" s="31"/>
      <c r="C20" s="31"/>
      <c r="D20" s="32"/>
      <c r="E20" s="32"/>
      <c r="F20" s="32"/>
      <c r="G20" s="32"/>
      <c r="H20" s="32"/>
      <c r="I20" s="33"/>
      <c r="J20" s="32"/>
      <c r="K20" s="32"/>
      <c r="L20" s="34"/>
    </row>
    <row r="21" spans="1:13" s="35" customFormat="1" ht="21" customHeight="1" thickTop="1" x14ac:dyDescent="0.25">
      <c r="A21" s="141" t="s">
        <v>6</v>
      </c>
      <c r="B21" s="124" t="s">
        <v>12</v>
      </c>
      <c r="C21" s="124" t="s">
        <v>36</v>
      </c>
      <c r="D21" s="124" t="s">
        <v>2</v>
      </c>
      <c r="E21" s="124" t="s">
        <v>34</v>
      </c>
      <c r="F21" s="124" t="s">
        <v>8</v>
      </c>
      <c r="G21" s="124" t="s">
        <v>13</v>
      </c>
      <c r="H21" s="124" t="s">
        <v>7</v>
      </c>
      <c r="I21" s="131" t="s">
        <v>23</v>
      </c>
      <c r="J21" s="124" t="s">
        <v>21</v>
      </c>
      <c r="K21" s="120" t="s">
        <v>40</v>
      </c>
      <c r="L21" s="122" t="s">
        <v>14</v>
      </c>
    </row>
    <row r="22" spans="1:13" s="35" customFormat="1" ht="22.5" customHeight="1" x14ac:dyDescent="0.25">
      <c r="A22" s="142"/>
      <c r="B22" s="125"/>
      <c r="C22" s="125"/>
      <c r="D22" s="125"/>
      <c r="E22" s="125"/>
      <c r="F22" s="125"/>
      <c r="G22" s="125"/>
      <c r="H22" s="125"/>
      <c r="I22" s="132"/>
      <c r="J22" s="125"/>
      <c r="K22" s="121"/>
      <c r="L22" s="123"/>
    </row>
    <row r="23" spans="1:13" ht="21.75" customHeight="1" x14ac:dyDescent="0.25">
      <c r="A23" s="63">
        <v>1</v>
      </c>
      <c r="B23" s="64">
        <v>135</v>
      </c>
      <c r="C23" s="65">
        <v>10034972524</v>
      </c>
      <c r="D23" s="66" t="s">
        <v>186</v>
      </c>
      <c r="E23" s="67"/>
      <c r="F23" s="79" t="s">
        <v>20</v>
      </c>
      <c r="G23" s="68" t="s">
        <v>94</v>
      </c>
      <c r="H23" s="96">
        <v>1.7295138888888891E-2</v>
      </c>
      <c r="I23" s="97"/>
      <c r="J23" s="61">
        <f>IFERROR($J$19*3600/(HOUR(H23)*3600+MINUTE(H23)*60+SECOND(H23)),"")</f>
        <v>48.192771084337352</v>
      </c>
      <c r="K23" s="62"/>
      <c r="L23" s="70"/>
    </row>
    <row r="24" spans="1:13" ht="21.75" customHeight="1" x14ac:dyDescent="0.25">
      <c r="A24" s="63">
        <v>2</v>
      </c>
      <c r="B24" s="64">
        <v>130</v>
      </c>
      <c r="C24" s="65">
        <v>10059652152</v>
      </c>
      <c r="D24" s="66" t="s">
        <v>42</v>
      </c>
      <c r="E24" s="67"/>
      <c r="F24" s="79" t="s">
        <v>30</v>
      </c>
      <c r="G24" s="68" t="s">
        <v>94</v>
      </c>
      <c r="H24" s="96">
        <v>1.994375E-2</v>
      </c>
      <c r="I24" s="97">
        <f>H24-$H$23</f>
        <v>2.6486111111111085E-3</v>
      </c>
      <c r="J24" s="61">
        <f t="shared" ref="J24:J29" si="0">IFERROR($J$19*3600/(HOUR(H24)*3600+MINUTE(H24)*60+SECOND(H24)),"")</f>
        <v>41.787579802669761</v>
      </c>
      <c r="K24" s="62"/>
      <c r="L24" s="70"/>
    </row>
    <row r="25" spans="1:13" ht="21.75" customHeight="1" x14ac:dyDescent="0.25">
      <c r="A25" s="63">
        <v>3</v>
      </c>
      <c r="B25" s="64">
        <v>132</v>
      </c>
      <c r="C25" s="65">
        <v>10062636217</v>
      </c>
      <c r="D25" s="66" t="s">
        <v>187</v>
      </c>
      <c r="E25" s="67"/>
      <c r="F25" s="79" t="s">
        <v>30</v>
      </c>
      <c r="G25" s="68" t="s">
        <v>94</v>
      </c>
      <c r="H25" s="96">
        <v>2.0495833333333335E-2</v>
      </c>
      <c r="I25" s="97">
        <f t="shared" ref="I25" si="1">H25-$H$23</f>
        <v>3.2006944444444435E-3</v>
      </c>
      <c r="J25" s="61">
        <f t="shared" si="0"/>
        <v>40.654997176736309</v>
      </c>
      <c r="K25" s="62"/>
      <c r="L25" s="70"/>
    </row>
    <row r="26" spans="1:13" ht="21.75" customHeight="1" x14ac:dyDescent="0.25">
      <c r="A26" s="63">
        <v>4</v>
      </c>
      <c r="B26" s="64">
        <v>133</v>
      </c>
      <c r="C26" s="65">
        <v>10105865881</v>
      </c>
      <c r="D26" s="66" t="s">
        <v>188</v>
      </c>
      <c r="E26" s="67"/>
      <c r="F26" s="79" t="s">
        <v>30</v>
      </c>
      <c r="G26" s="68" t="s">
        <v>94</v>
      </c>
      <c r="H26" s="96">
        <v>2.1444560185185188E-2</v>
      </c>
      <c r="I26" s="97">
        <f>H26-$H$23</f>
        <v>4.1494212962962969E-3</v>
      </c>
      <c r="J26" s="61">
        <f t="shared" si="0"/>
        <v>38.855909336211546</v>
      </c>
      <c r="K26" s="62"/>
      <c r="L26" s="70"/>
    </row>
    <row r="27" spans="1:13" ht="21.75" customHeight="1" x14ac:dyDescent="0.25">
      <c r="A27" s="63">
        <v>5</v>
      </c>
      <c r="B27" s="64">
        <v>139</v>
      </c>
      <c r="C27" s="65">
        <v>10105980766</v>
      </c>
      <c r="D27" s="66" t="s">
        <v>189</v>
      </c>
      <c r="E27" s="67"/>
      <c r="F27" s="79" t="s">
        <v>30</v>
      </c>
      <c r="G27" s="68" t="s">
        <v>76</v>
      </c>
      <c r="H27" s="96">
        <v>2.1526736111111111E-2</v>
      </c>
      <c r="I27" s="97">
        <f>H27-$H$23</f>
        <v>4.2315972222222199E-3</v>
      </c>
      <c r="J27" s="61">
        <f t="shared" ref="J27" si="2">IFERROR($J$19*3600/(HOUR(H27)*3600+MINUTE(H27)*60+SECOND(H27)),"")</f>
        <v>38.70967741935484</v>
      </c>
      <c r="K27" s="62"/>
      <c r="L27" s="70"/>
    </row>
    <row r="28" spans="1:13" ht="21.75" customHeight="1" x14ac:dyDescent="0.25">
      <c r="A28" s="63">
        <v>6</v>
      </c>
      <c r="B28" s="64">
        <v>140</v>
      </c>
      <c r="C28" s="65">
        <v>10036083980</v>
      </c>
      <c r="D28" s="66" t="s">
        <v>190</v>
      </c>
      <c r="E28" s="67"/>
      <c r="F28" s="79" t="s">
        <v>30</v>
      </c>
      <c r="G28" s="68" t="s">
        <v>76</v>
      </c>
      <c r="H28" s="96">
        <v>2.1949074074074076E-2</v>
      </c>
      <c r="I28" s="97">
        <f t="shared" ref="I28" si="3">H28-$H$23</f>
        <v>4.6539351851851846E-3</v>
      </c>
      <c r="J28" s="61">
        <f t="shared" si="0"/>
        <v>37.974683544303801</v>
      </c>
      <c r="K28" s="62"/>
      <c r="L28" s="70"/>
    </row>
    <row r="29" spans="1:13" ht="21.75" customHeight="1" thickBot="1" x14ac:dyDescent="0.3">
      <c r="A29" s="72" t="s">
        <v>134</v>
      </c>
      <c r="B29" s="98">
        <v>131</v>
      </c>
      <c r="C29" s="99">
        <v>10092621038</v>
      </c>
      <c r="D29" s="73" t="s">
        <v>191</v>
      </c>
      <c r="E29" s="74"/>
      <c r="F29" s="80" t="s">
        <v>30</v>
      </c>
      <c r="G29" s="75" t="s">
        <v>94</v>
      </c>
      <c r="H29" s="100"/>
      <c r="I29" s="101"/>
      <c r="J29" s="102" t="str">
        <f t="shared" si="0"/>
        <v/>
      </c>
      <c r="K29" s="103"/>
      <c r="L29" s="78"/>
    </row>
    <row r="30" spans="1:13" ht="7.5" customHeight="1" thickTop="1" thickBot="1" x14ac:dyDescent="0.35">
      <c r="A30" s="36"/>
      <c r="B30" s="37"/>
      <c r="C30" s="37"/>
      <c r="D30" s="38"/>
      <c r="E30" s="39"/>
      <c r="F30" s="40"/>
      <c r="G30" s="39"/>
      <c r="H30" s="41"/>
      <c r="I30" s="42"/>
      <c r="J30" s="41"/>
      <c r="K30" s="41"/>
      <c r="L30" s="41"/>
    </row>
    <row r="31" spans="1:13" ht="15" thickTop="1" x14ac:dyDescent="0.25">
      <c r="A31" s="143" t="s">
        <v>4</v>
      </c>
      <c r="B31" s="144"/>
      <c r="C31" s="144"/>
      <c r="D31" s="144"/>
      <c r="E31" s="144"/>
      <c r="F31" s="144"/>
      <c r="G31" s="144"/>
      <c r="H31" s="144" t="s">
        <v>5</v>
      </c>
      <c r="I31" s="144"/>
      <c r="J31" s="144"/>
      <c r="K31" s="144"/>
      <c r="L31" s="145"/>
    </row>
    <row r="32" spans="1:13" ht="14.4" x14ac:dyDescent="0.25">
      <c r="A32" s="81" t="s">
        <v>109</v>
      </c>
      <c r="B32" s="4"/>
      <c r="C32" s="43"/>
      <c r="D32" s="4"/>
      <c r="E32" s="4"/>
      <c r="F32" s="4"/>
      <c r="G32" s="44" t="s">
        <v>31</v>
      </c>
      <c r="H32" s="95">
        <v>2</v>
      </c>
      <c r="I32" s="45"/>
      <c r="K32" s="58" t="s">
        <v>29</v>
      </c>
      <c r="L32" s="59">
        <f>COUNTIF(F23:F29,"ЗМС")</f>
        <v>0</v>
      </c>
      <c r="M32" s="46"/>
    </row>
    <row r="33" spans="1:13" ht="14.4" x14ac:dyDescent="0.25">
      <c r="A33" s="82" t="s">
        <v>96</v>
      </c>
      <c r="B33" s="83"/>
      <c r="C33" s="84"/>
      <c r="D33" s="83"/>
      <c r="E33" s="83"/>
      <c r="F33" s="83"/>
      <c r="G33" s="44" t="s">
        <v>24</v>
      </c>
      <c r="H33" s="95">
        <f>H34+H39</f>
        <v>7</v>
      </c>
      <c r="I33" s="45"/>
      <c r="K33" s="58" t="s">
        <v>20</v>
      </c>
      <c r="L33" s="59">
        <f>COUNTIF(F23:F29,"МСМК")</f>
        <v>1</v>
      </c>
      <c r="M33" s="46"/>
    </row>
    <row r="34" spans="1:13" ht="14.4" x14ac:dyDescent="0.25">
      <c r="A34" s="82" t="s">
        <v>97</v>
      </c>
      <c r="B34" s="83"/>
      <c r="C34" s="85"/>
      <c r="D34" s="83"/>
      <c r="E34" s="83"/>
      <c r="F34" s="83"/>
      <c r="G34" s="44" t="s">
        <v>25</v>
      </c>
      <c r="H34" s="95">
        <f>H35+H36+H37+H38</f>
        <v>6</v>
      </c>
      <c r="I34" s="45"/>
      <c r="K34" s="58" t="s">
        <v>22</v>
      </c>
      <c r="L34" s="59">
        <f>COUNTIF(F23:F29,"МС")</f>
        <v>0</v>
      </c>
      <c r="M34" s="46"/>
    </row>
    <row r="35" spans="1:13" ht="14.4" x14ac:dyDescent="0.25">
      <c r="A35" s="82" t="s">
        <v>98</v>
      </c>
      <c r="B35" s="83"/>
      <c r="C35" s="85"/>
      <c r="D35" s="83"/>
      <c r="E35" s="83"/>
      <c r="F35" s="83"/>
      <c r="G35" s="44" t="s">
        <v>26</v>
      </c>
      <c r="H35" s="95">
        <f>COUNT(A18:A29)</f>
        <v>6</v>
      </c>
      <c r="I35" s="45"/>
      <c r="K35" s="60" t="s">
        <v>30</v>
      </c>
      <c r="L35" s="59">
        <f>COUNTIF(F23:F29,"КМС")</f>
        <v>6</v>
      </c>
      <c r="M35" s="46"/>
    </row>
    <row r="36" spans="1:13" ht="14.4" x14ac:dyDescent="0.25">
      <c r="A36" s="86"/>
      <c r="B36" s="83"/>
      <c r="C36" s="85"/>
      <c r="D36" s="83"/>
      <c r="E36" s="83"/>
      <c r="F36" s="83"/>
      <c r="G36" s="44" t="s">
        <v>37</v>
      </c>
      <c r="H36" s="95">
        <f>COUNTIF(A2:A29,"ЛИМ")</f>
        <v>0</v>
      </c>
      <c r="I36" s="45"/>
      <c r="K36" s="60" t="s">
        <v>33</v>
      </c>
      <c r="L36" s="59">
        <f>COUNTIF(F23:F29,"1 СР")</f>
        <v>0</v>
      </c>
      <c r="M36" s="46"/>
    </row>
    <row r="37" spans="1:13" ht="14.4" x14ac:dyDescent="0.25">
      <c r="A37" s="87"/>
      <c r="B37" s="88"/>
      <c r="C37" s="88"/>
      <c r="D37" s="83"/>
      <c r="E37" s="83"/>
      <c r="F37" s="83"/>
      <c r="G37" s="44" t="s">
        <v>27</v>
      </c>
      <c r="H37" s="95">
        <f>COUNTIF(A3:A29,"НФ")</f>
        <v>0</v>
      </c>
      <c r="I37" s="45"/>
      <c r="K37" s="60" t="s">
        <v>67</v>
      </c>
      <c r="L37" s="59">
        <f>COUNTIF(F23:F29,"2 СР")</f>
        <v>0</v>
      </c>
      <c r="M37" s="46"/>
    </row>
    <row r="38" spans="1:13" ht="14.4" x14ac:dyDescent="0.25">
      <c r="A38" s="89"/>
      <c r="B38" s="83"/>
      <c r="C38" s="83"/>
      <c r="D38" s="83"/>
      <c r="E38" s="83"/>
      <c r="F38" s="83"/>
      <c r="G38" s="44" t="s">
        <v>35</v>
      </c>
      <c r="H38" s="95">
        <f>COUNTIF(A3:A29,"ДСКВ")</f>
        <v>0</v>
      </c>
      <c r="I38" s="45"/>
      <c r="J38" s="46"/>
      <c r="K38" s="60" t="s">
        <v>68</v>
      </c>
      <c r="L38" s="59">
        <f>COUNTIF(F23:F29,"3 СР")</f>
        <v>0</v>
      </c>
      <c r="M38" s="46"/>
    </row>
    <row r="39" spans="1:13" ht="14.4" x14ac:dyDescent="0.25">
      <c r="A39" s="90"/>
      <c r="B39" s="12"/>
      <c r="C39" s="12"/>
      <c r="D39" s="12"/>
      <c r="E39" s="12"/>
      <c r="F39" s="12"/>
      <c r="G39" s="44" t="s">
        <v>28</v>
      </c>
      <c r="H39" s="95">
        <f>COUNTIF(A2:A29,"НС")</f>
        <v>1</v>
      </c>
      <c r="I39" s="45"/>
      <c r="J39" s="46"/>
      <c r="K39" s="44"/>
      <c r="L39" s="47"/>
      <c r="M39" s="46"/>
    </row>
    <row r="40" spans="1:13" ht="5.25" customHeight="1" x14ac:dyDescent="0.25">
      <c r="A40" s="48"/>
      <c r="B40" s="49"/>
      <c r="C40" s="49"/>
      <c r="D40" s="49"/>
      <c r="E40" s="49"/>
      <c r="F40" s="49"/>
      <c r="G40" s="27"/>
      <c r="H40" s="50"/>
      <c r="I40" s="24"/>
      <c r="J40" s="51"/>
      <c r="K40" s="51"/>
      <c r="L40" s="47"/>
      <c r="M40" s="46"/>
    </row>
    <row r="41" spans="1:13" ht="15.6" x14ac:dyDescent="0.25">
      <c r="A41" s="150" t="s">
        <v>3</v>
      </c>
      <c r="B41" s="108"/>
      <c r="C41" s="108"/>
      <c r="D41" s="108"/>
      <c r="E41" s="108"/>
      <c r="F41" s="108" t="s">
        <v>11</v>
      </c>
      <c r="G41" s="108"/>
      <c r="H41" s="108"/>
      <c r="I41" s="108" t="s">
        <v>50</v>
      </c>
      <c r="J41" s="108"/>
      <c r="K41" s="108"/>
      <c r="L41" s="109"/>
    </row>
    <row r="42" spans="1:13" x14ac:dyDescent="0.25">
      <c r="A42" s="146"/>
      <c r="B42" s="112"/>
      <c r="C42" s="112"/>
      <c r="D42" s="112"/>
      <c r="E42" s="112"/>
      <c r="F42" s="112"/>
      <c r="G42" s="112"/>
      <c r="H42" s="112"/>
      <c r="I42" s="147"/>
      <c r="J42" s="147"/>
      <c r="K42" s="147"/>
      <c r="L42" s="148"/>
    </row>
    <row r="43" spans="1:13" x14ac:dyDescent="0.25">
      <c r="A43" s="91"/>
      <c r="D43" s="92"/>
      <c r="E43" s="92"/>
      <c r="F43" s="92"/>
      <c r="G43" s="92"/>
      <c r="H43" s="92"/>
      <c r="I43" s="52"/>
      <c r="J43" s="92"/>
      <c r="K43" s="92"/>
      <c r="L43" s="93"/>
    </row>
    <row r="44" spans="1:13" x14ac:dyDescent="0.25">
      <c r="A44" s="91"/>
      <c r="D44" s="92"/>
      <c r="E44" s="92"/>
      <c r="F44" s="92"/>
      <c r="G44" s="92"/>
      <c r="H44" s="92"/>
      <c r="I44" s="52"/>
      <c r="J44" s="92"/>
      <c r="K44" s="92"/>
      <c r="L44" s="93"/>
    </row>
    <row r="45" spans="1:13" x14ac:dyDescent="0.25">
      <c r="A45" s="111"/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49"/>
    </row>
    <row r="46" spans="1:13" x14ac:dyDescent="0.25">
      <c r="A46" s="111"/>
      <c r="B46" s="112"/>
      <c r="C46" s="112"/>
      <c r="D46" s="112"/>
      <c r="E46" s="112"/>
      <c r="F46" s="112"/>
      <c r="G46" s="112"/>
      <c r="H46" s="112"/>
      <c r="I46" s="113"/>
      <c r="J46" s="113"/>
      <c r="K46" s="113"/>
      <c r="L46" s="114"/>
    </row>
    <row r="47" spans="1:13" ht="16.2" thickBot="1" x14ac:dyDescent="0.3">
      <c r="A47" s="106"/>
      <c r="B47" s="107"/>
      <c r="C47" s="107"/>
      <c r="D47" s="107"/>
      <c r="E47" s="107"/>
      <c r="F47" s="107" t="str">
        <f>G17</f>
        <v>ВАЙПАН В.Г. (1К, г. ОМСК)</v>
      </c>
      <c r="G47" s="107"/>
      <c r="H47" s="107"/>
      <c r="I47" s="107" t="str">
        <f>G19</f>
        <v>САВИЦКИЙ К.Н. (ВК, г. НОВОСИБИРСК)</v>
      </c>
      <c r="J47" s="107"/>
      <c r="K47" s="107"/>
      <c r="L47" s="110"/>
    </row>
    <row r="48" spans="1:13" ht="14.4" thickTop="1" x14ac:dyDescent="0.25"/>
  </sheetData>
  <sheetProtection formatCells="0" formatColumns="0" formatRows="0" sort="0" autoFilter="0" pivotTables="0"/>
  <mergeCells count="40"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A15:G15"/>
    <mergeCell ref="H15:L15"/>
    <mergeCell ref="A21:A22"/>
    <mergeCell ref="B21:B22"/>
    <mergeCell ref="C21:C22"/>
    <mergeCell ref="D21:D22"/>
    <mergeCell ref="E21:E22"/>
    <mergeCell ref="F21:F22"/>
    <mergeCell ref="G21:G22"/>
    <mergeCell ref="H21:H22"/>
    <mergeCell ref="A45:E45"/>
    <mergeCell ref="F45:L45"/>
    <mergeCell ref="I21:I22"/>
    <mergeCell ref="J21:J22"/>
    <mergeCell ref="K21:K22"/>
    <mergeCell ref="L21:L22"/>
    <mergeCell ref="A31:G31"/>
    <mergeCell ref="H31:L31"/>
    <mergeCell ref="A41:E41"/>
    <mergeCell ref="F41:H41"/>
    <mergeCell ref="I41:L41"/>
    <mergeCell ref="A42:E42"/>
    <mergeCell ref="F42:L42"/>
    <mergeCell ref="A46:E46"/>
    <mergeCell ref="F46:L46"/>
    <mergeCell ref="A47:E47"/>
    <mergeCell ref="F47:H47"/>
    <mergeCell ref="I47:L47"/>
  </mergeCells>
  <conditionalFormatting sqref="B48:B1048576 B6:B40 B1:B4 B42:B46">
    <cfRule type="duplicateValues" dxfId="12" priority="3"/>
  </conditionalFormatting>
  <conditionalFormatting sqref="H24:H29">
    <cfRule type="cellIs" dxfId="11" priority="2" operator="equal">
      <formula>0</formula>
    </cfRule>
  </conditionalFormatting>
  <conditionalFormatting sqref="H23">
    <cfRule type="cellIs" dxfId="10" priority="1" operator="equal">
      <formula>0</formula>
    </cfRule>
  </conditionalFormatting>
  <printOptions horizontalCentered="1"/>
  <pageMargins left="0.19685039370078741" right="0.19685039370078741" top="0.59055118110236227" bottom="0.59055118110236227" header="0.15748031496062992" footer="0.11811023622047245"/>
  <pageSetup paperSize="256" scale="82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870B5-20D1-4757-8B0F-0B97BDCAB529}">
  <sheetPr>
    <tabColor theme="3" tint="0.59999389629810485"/>
    <pageSetUpPr fitToPage="1"/>
  </sheetPr>
  <dimension ref="A1:M102"/>
  <sheetViews>
    <sheetView view="pageBreakPreview" topLeftCell="A25" zoomScale="70" zoomScaleNormal="100" zoomScaleSheetLayoutView="70" workbookViewId="0">
      <selection activeCell="E23" sqref="E23:E83"/>
    </sheetView>
  </sheetViews>
  <sheetFormatPr defaultColWidth="9.109375" defaultRowHeight="13.8" x14ac:dyDescent="0.25"/>
  <cols>
    <col min="1" max="1" width="7" style="1" customWidth="1"/>
    <col min="2" max="2" width="7" style="92" customWidth="1"/>
    <col min="3" max="3" width="12.44140625" style="92" customWidth="1"/>
    <col min="4" max="4" width="20.5546875" style="1" customWidth="1"/>
    <col min="5" max="5" width="12.33203125" style="1" bestFit="1" customWidth="1"/>
    <col min="6" max="6" width="9.88671875" style="1" customWidth="1"/>
    <col min="7" max="7" width="20.88671875" style="1" customWidth="1"/>
    <col min="8" max="8" width="14.5546875" style="1" customWidth="1"/>
    <col min="9" max="9" width="14.5546875" style="53" customWidth="1"/>
    <col min="10" max="10" width="13.21875" style="1" customWidth="1"/>
    <col min="11" max="11" width="13.33203125" style="1" customWidth="1"/>
    <col min="12" max="12" width="23.21875" style="1" customWidth="1"/>
    <col min="13" max="14" width="11.6640625" style="1" bestFit="1" customWidth="1"/>
    <col min="15" max="16384" width="9.109375" style="1"/>
  </cols>
  <sheetData>
    <row r="1" spans="1:12" ht="22.5" customHeight="1" x14ac:dyDescent="0.2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22.5" customHeight="1" x14ac:dyDescent="0.25">
      <c r="A2" s="115" t="s">
        <v>44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ht="22.5" customHeight="1" x14ac:dyDescent="0.25">
      <c r="A3" s="115" t="s">
        <v>45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ht="22.5" customHeight="1" x14ac:dyDescent="0.25">
      <c r="A4" s="115" t="s">
        <v>10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1:12" ht="22.5" customHeight="1" x14ac:dyDescent="0.25">
      <c r="A5" s="115" t="s">
        <v>46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</row>
    <row r="6" spans="1:12" s="2" customFormat="1" ht="28.8" x14ac:dyDescent="0.25">
      <c r="A6" s="116" t="s">
        <v>41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</row>
    <row r="7" spans="1:12" s="2" customFormat="1" ht="18" customHeight="1" x14ac:dyDescent="0.25">
      <c r="A7" s="129" t="s">
        <v>16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</row>
    <row r="8" spans="1:12" s="2" customFormat="1" ht="4.5" customHeight="1" thickBot="1" x14ac:dyDescent="0.3">
      <c r="A8" s="130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</row>
    <row r="9" spans="1:12" ht="18" customHeight="1" thickTop="1" x14ac:dyDescent="0.25">
      <c r="A9" s="133" t="s">
        <v>38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5"/>
    </row>
    <row r="10" spans="1:12" ht="18" customHeight="1" x14ac:dyDescent="0.25">
      <c r="A10" s="136" t="s">
        <v>99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8"/>
    </row>
    <row r="11" spans="1:12" ht="19.5" customHeight="1" x14ac:dyDescent="0.25">
      <c r="A11" s="136" t="s">
        <v>47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8"/>
    </row>
    <row r="12" spans="1:12" ht="5.25" customHeight="1" x14ac:dyDescent="0.25">
      <c r="A12" s="117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9"/>
    </row>
    <row r="13" spans="1:12" ht="15.6" x14ac:dyDescent="0.25">
      <c r="A13" s="3" t="s">
        <v>48</v>
      </c>
      <c r="B13" s="4"/>
      <c r="C13" s="4"/>
      <c r="D13" s="5"/>
      <c r="E13" s="6"/>
      <c r="F13" s="6"/>
      <c r="G13" s="7" t="s">
        <v>107</v>
      </c>
      <c r="H13" s="6"/>
      <c r="I13" s="8"/>
      <c r="J13" s="6"/>
      <c r="K13" s="9"/>
      <c r="L13" s="10" t="s">
        <v>195</v>
      </c>
    </row>
    <row r="14" spans="1:12" ht="15.6" x14ac:dyDescent="0.25">
      <c r="A14" s="11" t="s">
        <v>192</v>
      </c>
      <c r="B14" s="12"/>
      <c r="C14" s="1"/>
      <c r="D14" s="54"/>
      <c r="E14" s="13"/>
      <c r="F14" s="13"/>
      <c r="G14" s="14" t="s">
        <v>108</v>
      </c>
      <c r="H14" s="13"/>
      <c r="I14" s="15"/>
      <c r="J14" s="13"/>
      <c r="K14" s="16"/>
      <c r="L14" s="17" t="s">
        <v>137</v>
      </c>
    </row>
    <row r="15" spans="1:12" ht="14.4" x14ac:dyDescent="0.25">
      <c r="A15" s="139" t="s">
        <v>9</v>
      </c>
      <c r="B15" s="127"/>
      <c r="C15" s="127"/>
      <c r="D15" s="127"/>
      <c r="E15" s="127"/>
      <c r="F15" s="127"/>
      <c r="G15" s="140"/>
      <c r="H15" s="126" t="s">
        <v>1</v>
      </c>
      <c r="I15" s="127"/>
      <c r="J15" s="127"/>
      <c r="K15" s="127"/>
      <c r="L15" s="128"/>
    </row>
    <row r="16" spans="1:12" ht="14.4" x14ac:dyDescent="0.25">
      <c r="A16" s="18" t="s">
        <v>17</v>
      </c>
      <c r="B16" s="19"/>
      <c r="C16" s="19"/>
      <c r="D16" s="20"/>
      <c r="E16" s="21"/>
      <c r="F16" s="20"/>
      <c r="G16" s="22"/>
      <c r="H16" s="23" t="s">
        <v>69</v>
      </c>
      <c r="I16" s="24"/>
      <c r="J16" s="21"/>
      <c r="K16" s="21"/>
      <c r="L16" s="25"/>
    </row>
    <row r="17" spans="1:12" ht="14.4" x14ac:dyDescent="0.25">
      <c r="A17" s="18" t="s">
        <v>18</v>
      </c>
      <c r="B17" s="19"/>
      <c r="C17" s="19"/>
      <c r="D17" s="22"/>
      <c r="F17" s="20"/>
      <c r="G17" s="22" t="s">
        <v>103</v>
      </c>
      <c r="H17" s="23" t="s">
        <v>39</v>
      </c>
      <c r="I17" s="24"/>
      <c r="J17" s="21"/>
      <c r="K17" s="21"/>
      <c r="L17" s="25"/>
    </row>
    <row r="18" spans="1:12" ht="14.4" x14ac:dyDescent="0.25">
      <c r="A18" s="18" t="s">
        <v>19</v>
      </c>
      <c r="B18" s="19"/>
      <c r="C18" s="19"/>
      <c r="D18" s="22"/>
      <c r="E18" s="22"/>
      <c r="F18" s="20"/>
      <c r="G18" s="22" t="s">
        <v>104</v>
      </c>
      <c r="H18" s="23" t="s">
        <v>32</v>
      </c>
      <c r="I18" s="24"/>
      <c r="J18" s="21"/>
      <c r="K18" s="21"/>
      <c r="L18" s="25"/>
    </row>
    <row r="19" spans="1:12" ht="16.2" thickBot="1" x14ac:dyDescent="0.3">
      <c r="A19" s="18" t="s">
        <v>15</v>
      </c>
      <c r="B19" s="26"/>
      <c r="C19" s="26"/>
      <c r="D19" s="27"/>
      <c r="E19" s="22"/>
      <c r="F19" s="27"/>
      <c r="G19" s="22" t="s">
        <v>49</v>
      </c>
      <c r="H19" s="94" t="s">
        <v>105</v>
      </c>
      <c r="I19" s="24"/>
      <c r="J19" s="21">
        <v>42</v>
      </c>
      <c r="K19" s="28"/>
      <c r="L19" s="29" t="s">
        <v>193</v>
      </c>
    </row>
    <row r="20" spans="1:12" ht="7.5" customHeight="1" thickTop="1" thickBot="1" x14ac:dyDescent="0.3">
      <c r="A20" s="30"/>
      <c r="B20" s="31"/>
      <c r="C20" s="31"/>
      <c r="D20" s="32"/>
      <c r="E20" s="32"/>
      <c r="F20" s="32"/>
      <c r="G20" s="32"/>
      <c r="H20" s="32"/>
      <c r="I20" s="33"/>
      <c r="J20" s="32"/>
      <c r="K20" s="32"/>
      <c r="L20" s="34"/>
    </row>
    <row r="21" spans="1:12" s="35" customFormat="1" ht="21" customHeight="1" thickTop="1" x14ac:dyDescent="0.25">
      <c r="A21" s="141" t="s">
        <v>6</v>
      </c>
      <c r="B21" s="124" t="s">
        <v>12</v>
      </c>
      <c r="C21" s="124" t="s">
        <v>36</v>
      </c>
      <c r="D21" s="124" t="s">
        <v>2</v>
      </c>
      <c r="E21" s="124" t="s">
        <v>34</v>
      </c>
      <c r="F21" s="124" t="s">
        <v>8</v>
      </c>
      <c r="G21" s="124" t="s">
        <v>13</v>
      </c>
      <c r="H21" s="124" t="s">
        <v>7</v>
      </c>
      <c r="I21" s="131" t="s">
        <v>23</v>
      </c>
      <c r="J21" s="124" t="s">
        <v>21</v>
      </c>
      <c r="K21" s="120" t="s">
        <v>40</v>
      </c>
      <c r="L21" s="122" t="s">
        <v>14</v>
      </c>
    </row>
    <row r="22" spans="1:12" s="35" customFormat="1" ht="22.5" customHeight="1" x14ac:dyDescent="0.25">
      <c r="A22" s="142"/>
      <c r="B22" s="125"/>
      <c r="C22" s="125"/>
      <c r="D22" s="125"/>
      <c r="E22" s="125"/>
      <c r="F22" s="125"/>
      <c r="G22" s="125"/>
      <c r="H22" s="125"/>
      <c r="I22" s="132"/>
      <c r="J22" s="125"/>
      <c r="K22" s="121"/>
      <c r="L22" s="123"/>
    </row>
    <row r="23" spans="1:12" ht="21.75" customHeight="1" x14ac:dyDescent="0.25">
      <c r="A23" s="63">
        <v>1</v>
      </c>
      <c r="B23" s="64">
        <v>80</v>
      </c>
      <c r="C23" s="65">
        <v>10131114678</v>
      </c>
      <c r="D23" s="66" t="s">
        <v>72</v>
      </c>
      <c r="E23" s="67"/>
      <c r="F23" s="79" t="s">
        <v>33</v>
      </c>
      <c r="G23" s="68" t="s">
        <v>76</v>
      </c>
      <c r="H23" s="69">
        <v>4.4293981481481483E-2</v>
      </c>
      <c r="I23" s="104"/>
      <c r="J23" s="61">
        <f>IFERROR($J$19*3600/(HOUR(H23)*3600+MINUTE(H23)*60+SECOND(H23)),"")</f>
        <v>39.508753592892603</v>
      </c>
      <c r="K23" s="62" t="s">
        <v>30</v>
      </c>
      <c r="L23" s="70"/>
    </row>
    <row r="24" spans="1:12" ht="21.75" customHeight="1" x14ac:dyDescent="0.25">
      <c r="A24" s="63">
        <v>2</v>
      </c>
      <c r="B24" s="64">
        <v>42</v>
      </c>
      <c r="C24" s="65">
        <v>10114234961</v>
      </c>
      <c r="D24" s="66" t="s">
        <v>73</v>
      </c>
      <c r="E24" s="67"/>
      <c r="F24" s="79" t="s">
        <v>33</v>
      </c>
      <c r="G24" s="68" t="s">
        <v>94</v>
      </c>
      <c r="H24" s="69">
        <v>4.4293981481481483E-2</v>
      </c>
      <c r="I24" s="104">
        <f>H24-$H$23</f>
        <v>0</v>
      </c>
      <c r="J24" s="61">
        <f t="shared" ref="J24:J79" si="0">IFERROR($J$19*3600/(HOUR(H24)*3600+MINUTE(H24)*60+SECOND(H24)),"")</f>
        <v>39.508753592892603</v>
      </c>
      <c r="K24" s="62" t="s">
        <v>30</v>
      </c>
      <c r="L24" s="70"/>
    </row>
    <row r="25" spans="1:12" ht="21.75" customHeight="1" x14ac:dyDescent="0.25">
      <c r="A25" s="63">
        <v>3</v>
      </c>
      <c r="B25" s="64">
        <v>4</v>
      </c>
      <c r="C25" s="65">
        <v>10129584405</v>
      </c>
      <c r="D25" s="66" t="s">
        <v>61</v>
      </c>
      <c r="E25" s="67"/>
      <c r="F25" s="79" t="s">
        <v>67</v>
      </c>
      <c r="G25" s="68" t="s">
        <v>111</v>
      </c>
      <c r="H25" s="69">
        <v>4.4293981481481483E-2</v>
      </c>
      <c r="I25" s="104">
        <f t="shared" ref="I25" si="1">H25-$H$23</f>
        <v>0</v>
      </c>
      <c r="J25" s="61">
        <f t="shared" si="0"/>
        <v>39.508753592892603</v>
      </c>
      <c r="K25" s="62" t="s">
        <v>30</v>
      </c>
      <c r="L25" s="70"/>
    </row>
    <row r="26" spans="1:12" ht="21.75" customHeight="1" x14ac:dyDescent="0.25">
      <c r="A26" s="63">
        <v>4</v>
      </c>
      <c r="B26" s="64">
        <v>100</v>
      </c>
      <c r="C26" s="65">
        <v>10113383078</v>
      </c>
      <c r="D26" s="66" t="s">
        <v>79</v>
      </c>
      <c r="E26" s="67"/>
      <c r="F26" s="79" t="s">
        <v>67</v>
      </c>
      <c r="G26" s="68" t="s">
        <v>76</v>
      </c>
      <c r="H26" s="69">
        <v>4.4293981481481483E-2</v>
      </c>
      <c r="I26" s="104">
        <f>H26-$H$23</f>
        <v>0</v>
      </c>
      <c r="J26" s="61">
        <f>IFERROR($J$19*3600/(HOUR(H26)*3600+MINUTE(H26)*60+SECOND(H26)),"")</f>
        <v>39.508753592892603</v>
      </c>
      <c r="K26" s="62" t="s">
        <v>30</v>
      </c>
      <c r="L26" s="70"/>
    </row>
    <row r="27" spans="1:12" ht="21.75" customHeight="1" x14ac:dyDescent="0.25">
      <c r="A27" s="63">
        <v>5</v>
      </c>
      <c r="B27" s="64">
        <v>83</v>
      </c>
      <c r="C27" s="65">
        <v>10113234750</v>
      </c>
      <c r="D27" s="66" t="s">
        <v>118</v>
      </c>
      <c r="E27" s="67"/>
      <c r="F27" s="79" t="s">
        <v>67</v>
      </c>
      <c r="G27" s="68" t="s">
        <v>76</v>
      </c>
      <c r="H27" s="69">
        <v>4.4293981481481483E-2</v>
      </c>
      <c r="I27" s="104">
        <f t="shared" ref="I27:I83" si="2">H27-$H$23</f>
        <v>0</v>
      </c>
      <c r="J27" s="61">
        <f t="shared" si="0"/>
        <v>39.508753592892603</v>
      </c>
      <c r="K27" s="62" t="s">
        <v>30</v>
      </c>
      <c r="L27" s="70"/>
    </row>
    <row r="28" spans="1:12" ht="21.75" customHeight="1" x14ac:dyDescent="0.25">
      <c r="A28" s="63">
        <v>6</v>
      </c>
      <c r="B28" s="64">
        <v>104</v>
      </c>
      <c r="C28" s="65">
        <v>10126951762</v>
      </c>
      <c r="D28" s="66" t="s">
        <v>110</v>
      </c>
      <c r="E28" s="67"/>
      <c r="F28" s="79" t="s">
        <v>30</v>
      </c>
      <c r="G28" s="68" t="s">
        <v>76</v>
      </c>
      <c r="H28" s="69">
        <v>4.4293981481481483E-2</v>
      </c>
      <c r="I28" s="104">
        <f t="shared" si="2"/>
        <v>0</v>
      </c>
      <c r="J28" s="61">
        <f t="shared" si="0"/>
        <v>39.508753592892603</v>
      </c>
      <c r="K28" s="62" t="s">
        <v>30</v>
      </c>
      <c r="L28" s="70"/>
    </row>
    <row r="29" spans="1:12" ht="21.75" customHeight="1" x14ac:dyDescent="0.25">
      <c r="A29" s="63">
        <v>7</v>
      </c>
      <c r="B29" s="64">
        <v>84</v>
      </c>
      <c r="C29" s="65">
        <v>10114923762</v>
      </c>
      <c r="D29" s="66" t="s">
        <v>116</v>
      </c>
      <c r="E29" s="67"/>
      <c r="F29" s="79" t="s">
        <v>67</v>
      </c>
      <c r="G29" s="68" t="s">
        <v>76</v>
      </c>
      <c r="H29" s="69">
        <v>4.4293981481481483E-2</v>
      </c>
      <c r="I29" s="104">
        <f t="shared" si="2"/>
        <v>0</v>
      </c>
      <c r="J29" s="61">
        <f t="shared" si="0"/>
        <v>39.508753592892603</v>
      </c>
      <c r="K29" s="62" t="s">
        <v>30</v>
      </c>
      <c r="L29" s="70"/>
    </row>
    <row r="30" spans="1:12" ht="21.75" customHeight="1" x14ac:dyDescent="0.25">
      <c r="A30" s="63">
        <v>8</v>
      </c>
      <c r="B30" s="64">
        <v>101</v>
      </c>
      <c r="C30" s="65">
        <v>10102001544</v>
      </c>
      <c r="D30" s="66" t="s">
        <v>126</v>
      </c>
      <c r="E30" s="67"/>
      <c r="F30" s="79" t="s">
        <v>67</v>
      </c>
      <c r="G30" s="68" t="s">
        <v>76</v>
      </c>
      <c r="H30" s="69">
        <v>4.4293981481481483E-2</v>
      </c>
      <c r="I30" s="104">
        <f t="shared" si="2"/>
        <v>0</v>
      </c>
      <c r="J30" s="61">
        <f t="shared" si="0"/>
        <v>39.508753592892603</v>
      </c>
      <c r="K30" s="71"/>
      <c r="L30" s="70"/>
    </row>
    <row r="31" spans="1:12" ht="21.75" customHeight="1" x14ac:dyDescent="0.25">
      <c r="A31" s="63">
        <v>9</v>
      </c>
      <c r="B31" s="64">
        <v>2</v>
      </c>
      <c r="C31" s="65">
        <v>10138536895</v>
      </c>
      <c r="D31" s="66" t="s">
        <v>81</v>
      </c>
      <c r="E31" s="67"/>
      <c r="F31" s="79" t="s">
        <v>68</v>
      </c>
      <c r="G31" s="68" t="s">
        <v>111</v>
      </c>
      <c r="H31" s="69">
        <v>4.4293981481481483E-2</v>
      </c>
      <c r="I31" s="104">
        <f t="shared" si="2"/>
        <v>0</v>
      </c>
      <c r="J31" s="61">
        <f t="shared" si="0"/>
        <v>39.508753592892603</v>
      </c>
      <c r="K31" s="71"/>
      <c r="L31" s="70"/>
    </row>
    <row r="32" spans="1:12" ht="21.75" customHeight="1" x14ac:dyDescent="0.25">
      <c r="A32" s="63">
        <v>10</v>
      </c>
      <c r="B32" s="64">
        <v>105</v>
      </c>
      <c r="C32" s="65">
        <v>10105158084</v>
      </c>
      <c r="D32" s="66" t="s">
        <v>123</v>
      </c>
      <c r="E32" s="67"/>
      <c r="F32" s="79" t="s">
        <v>30</v>
      </c>
      <c r="G32" s="68" t="s">
        <v>76</v>
      </c>
      <c r="H32" s="69">
        <v>4.4293981481481483E-2</v>
      </c>
      <c r="I32" s="104">
        <f t="shared" si="2"/>
        <v>0</v>
      </c>
      <c r="J32" s="61">
        <f t="shared" si="0"/>
        <v>39.508753592892603</v>
      </c>
      <c r="K32" s="71"/>
      <c r="L32" s="70"/>
    </row>
    <row r="33" spans="1:12" ht="21.75" customHeight="1" x14ac:dyDescent="0.25">
      <c r="A33" s="63">
        <v>11</v>
      </c>
      <c r="B33" s="64">
        <v>82</v>
      </c>
      <c r="C33" s="65">
        <v>10116980869</v>
      </c>
      <c r="D33" s="66" t="s">
        <v>75</v>
      </c>
      <c r="E33" s="67"/>
      <c r="F33" s="79" t="s">
        <v>67</v>
      </c>
      <c r="G33" s="68" t="s">
        <v>76</v>
      </c>
      <c r="H33" s="69">
        <v>4.4293981481481483E-2</v>
      </c>
      <c r="I33" s="104">
        <f t="shared" si="2"/>
        <v>0</v>
      </c>
      <c r="J33" s="61">
        <f t="shared" si="0"/>
        <v>39.508753592892603</v>
      </c>
      <c r="K33" s="71"/>
      <c r="L33" s="70"/>
    </row>
    <row r="34" spans="1:12" ht="21.75" customHeight="1" x14ac:dyDescent="0.25">
      <c r="A34" s="63">
        <v>12</v>
      </c>
      <c r="B34" s="64">
        <v>10</v>
      </c>
      <c r="C34" s="65">
        <v>10113557476</v>
      </c>
      <c r="D34" s="66" t="s">
        <v>54</v>
      </c>
      <c r="E34" s="67"/>
      <c r="F34" s="79" t="s">
        <v>30</v>
      </c>
      <c r="G34" s="68" t="s">
        <v>111</v>
      </c>
      <c r="H34" s="69">
        <v>4.4293981481481483E-2</v>
      </c>
      <c r="I34" s="104">
        <f t="shared" si="2"/>
        <v>0</v>
      </c>
      <c r="J34" s="61">
        <f t="shared" si="0"/>
        <v>39.508753592892603</v>
      </c>
      <c r="K34" s="71"/>
      <c r="L34" s="70"/>
    </row>
    <row r="35" spans="1:12" ht="21.75" customHeight="1" x14ac:dyDescent="0.25">
      <c r="A35" s="63">
        <v>13</v>
      </c>
      <c r="B35" s="64">
        <v>87</v>
      </c>
      <c r="C35" s="65">
        <v>10124492410</v>
      </c>
      <c r="D35" s="66" t="s">
        <v>71</v>
      </c>
      <c r="E35" s="67"/>
      <c r="F35" s="79" t="s">
        <v>33</v>
      </c>
      <c r="G35" s="68" t="s">
        <v>76</v>
      </c>
      <c r="H35" s="69">
        <v>4.4293981481481483E-2</v>
      </c>
      <c r="I35" s="104">
        <f t="shared" si="2"/>
        <v>0</v>
      </c>
      <c r="J35" s="61">
        <f t="shared" si="0"/>
        <v>39.508753592892603</v>
      </c>
      <c r="K35" s="71"/>
      <c r="L35" s="70"/>
    </row>
    <row r="36" spans="1:12" ht="21.75" customHeight="1" x14ac:dyDescent="0.25">
      <c r="A36" s="63">
        <v>14</v>
      </c>
      <c r="B36" s="64">
        <v>103</v>
      </c>
      <c r="C36" s="65">
        <v>10106531343</v>
      </c>
      <c r="D36" s="66" t="s">
        <v>77</v>
      </c>
      <c r="E36" s="67"/>
      <c r="F36" s="79" t="s">
        <v>33</v>
      </c>
      <c r="G36" s="68" t="s">
        <v>76</v>
      </c>
      <c r="H36" s="69">
        <v>4.4293981481481483E-2</v>
      </c>
      <c r="I36" s="104">
        <f t="shared" si="2"/>
        <v>0</v>
      </c>
      <c r="J36" s="61">
        <f t="shared" si="0"/>
        <v>39.508753592892603</v>
      </c>
      <c r="K36" s="71"/>
      <c r="L36" s="70"/>
    </row>
    <row r="37" spans="1:12" ht="21.75" customHeight="1" x14ac:dyDescent="0.25">
      <c r="A37" s="63">
        <v>15</v>
      </c>
      <c r="B37" s="64">
        <v>79</v>
      </c>
      <c r="C37" s="65">
        <v>10124492814</v>
      </c>
      <c r="D37" s="66" t="s">
        <v>78</v>
      </c>
      <c r="E37" s="67"/>
      <c r="F37" s="79" t="s">
        <v>67</v>
      </c>
      <c r="G37" s="68" t="s">
        <v>76</v>
      </c>
      <c r="H37" s="69">
        <v>4.4293981481481483E-2</v>
      </c>
      <c r="I37" s="104">
        <f t="shared" si="2"/>
        <v>0</v>
      </c>
      <c r="J37" s="61">
        <f t="shared" si="0"/>
        <v>39.508753592892603</v>
      </c>
      <c r="K37" s="71"/>
      <c r="L37" s="70"/>
    </row>
    <row r="38" spans="1:12" ht="21.75" customHeight="1" x14ac:dyDescent="0.25">
      <c r="A38" s="63">
        <v>16</v>
      </c>
      <c r="B38" s="64">
        <v>64</v>
      </c>
      <c r="C38" s="65">
        <v>10091970330</v>
      </c>
      <c r="D38" s="66" t="s">
        <v>53</v>
      </c>
      <c r="E38" s="67"/>
      <c r="F38" s="79" t="s">
        <v>30</v>
      </c>
      <c r="G38" s="68" t="s">
        <v>94</v>
      </c>
      <c r="H38" s="69">
        <v>4.4293981481481483E-2</v>
      </c>
      <c r="I38" s="104">
        <f t="shared" si="2"/>
        <v>0</v>
      </c>
      <c r="J38" s="61">
        <f t="shared" si="0"/>
        <v>39.508753592892603</v>
      </c>
      <c r="K38" s="71"/>
      <c r="L38" s="70"/>
    </row>
    <row r="39" spans="1:12" ht="21.75" customHeight="1" x14ac:dyDescent="0.25">
      <c r="A39" s="63">
        <v>17</v>
      </c>
      <c r="B39" s="64">
        <v>95</v>
      </c>
      <c r="C39" s="65">
        <v>10114171105</v>
      </c>
      <c r="D39" s="66" t="s">
        <v>122</v>
      </c>
      <c r="E39" s="67"/>
      <c r="F39" s="79" t="s">
        <v>136</v>
      </c>
      <c r="G39" s="68" t="s">
        <v>76</v>
      </c>
      <c r="H39" s="69">
        <v>4.4293981481481483E-2</v>
      </c>
      <c r="I39" s="104">
        <f t="shared" si="2"/>
        <v>0</v>
      </c>
      <c r="J39" s="61">
        <f t="shared" si="0"/>
        <v>39.508753592892603</v>
      </c>
      <c r="K39" s="71"/>
      <c r="L39" s="70"/>
    </row>
    <row r="40" spans="1:12" ht="21.75" customHeight="1" x14ac:dyDescent="0.25">
      <c r="A40" s="63">
        <v>18</v>
      </c>
      <c r="B40" s="64">
        <v>90</v>
      </c>
      <c r="C40" s="65">
        <v>10115154037</v>
      </c>
      <c r="D40" s="66" t="s">
        <v>82</v>
      </c>
      <c r="E40" s="67"/>
      <c r="F40" s="79" t="s">
        <v>33</v>
      </c>
      <c r="G40" s="68" t="s">
        <v>76</v>
      </c>
      <c r="H40" s="69">
        <v>4.4293981481481483E-2</v>
      </c>
      <c r="I40" s="104">
        <f t="shared" si="2"/>
        <v>0</v>
      </c>
      <c r="J40" s="61">
        <f t="shared" si="0"/>
        <v>39.508753592892603</v>
      </c>
      <c r="K40" s="71"/>
      <c r="L40" s="70"/>
    </row>
    <row r="41" spans="1:12" ht="21.75" customHeight="1" x14ac:dyDescent="0.25">
      <c r="A41" s="63">
        <v>19</v>
      </c>
      <c r="B41" s="64">
        <v>44</v>
      </c>
      <c r="C41" s="65">
        <v>10115821620</v>
      </c>
      <c r="D41" s="66" t="s">
        <v>70</v>
      </c>
      <c r="E41" s="67"/>
      <c r="F41" s="79" t="s">
        <v>67</v>
      </c>
      <c r="G41" s="68" t="s">
        <v>94</v>
      </c>
      <c r="H41" s="69">
        <v>4.4293981481481483E-2</v>
      </c>
      <c r="I41" s="104">
        <f t="shared" si="2"/>
        <v>0</v>
      </c>
      <c r="J41" s="61">
        <f t="shared" si="0"/>
        <v>39.508753592892603</v>
      </c>
      <c r="K41" s="71"/>
      <c r="L41" s="70"/>
    </row>
    <row r="42" spans="1:12" ht="21.75" customHeight="1" x14ac:dyDescent="0.25">
      <c r="A42" s="63">
        <v>20</v>
      </c>
      <c r="B42" s="64">
        <v>89</v>
      </c>
      <c r="C42" s="65">
        <v>10125496257</v>
      </c>
      <c r="D42" s="66" t="s">
        <v>128</v>
      </c>
      <c r="E42" s="67"/>
      <c r="F42" s="79" t="s">
        <v>68</v>
      </c>
      <c r="G42" s="68" t="s">
        <v>76</v>
      </c>
      <c r="H42" s="69">
        <v>4.4293981481481483E-2</v>
      </c>
      <c r="I42" s="104">
        <f t="shared" si="2"/>
        <v>0</v>
      </c>
      <c r="J42" s="61">
        <f t="shared" si="0"/>
        <v>39.508753592892603</v>
      </c>
      <c r="K42" s="71"/>
      <c r="L42" s="70"/>
    </row>
    <row r="43" spans="1:12" ht="21.75" customHeight="1" x14ac:dyDescent="0.25">
      <c r="A43" s="63">
        <v>21</v>
      </c>
      <c r="B43" s="64">
        <v>94</v>
      </c>
      <c r="C43" s="65">
        <v>10114018026</v>
      </c>
      <c r="D43" s="66" t="s">
        <v>80</v>
      </c>
      <c r="E43" s="67"/>
      <c r="F43" s="79" t="s">
        <v>67</v>
      </c>
      <c r="G43" s="68" t="s">
        <v>76</v>
      </c>
      <c r="H43" s="69">
        <v>4.4293981481481483E-2</v>
      </c>
      <c r="I43" s="104">
        <f t="shared" si="2"/>
        <v>0</v>
      </c>
      <c r="J43" s="61">
        <f t="shared" si="0"/>
        <v>39.508753592892603</v>
      </c>
      <c r="K43" s="71"/>
      <c r="L43" s="70"/>
    </row>
    <row r="44" spans="1:12" ht="21.75" customHeight="1" x14ac:dyDescent="0.25">
      <c r="A44" s="63">
        <v>22</v>
      </c>
      <c r="B44" s="64">
        <v>107</v>
      </c>
      <c r="C44" s="65">
        <v>10105526886</v>
      </c>
      <c r="D44" s="66" t="s">
        <v>119</v>
      </c>
      <c r="E44" s="67"/>
      <c r="F44" s="79" t="s">
        <v>68</v>
      </c>
      <c r="G44" s="68" t="s">
        <v>76</v>
      </c>
      <c r="H44" s="69">
        <v>4.4293981481481483E-2</v>
      </c>
      <c r="I44" s="104">
        <f t="shared" si="2"/>
        <v>0</v>
      </c>
      <c r="J44" s="61">
        <f t="shared" si="0"/>
        <v>39.508753592892603</v>
      </c>
      <c r="K44" s="71"/>
      <c r="L44" s="70"/>
    </row>
    <row r="45" spans="1:12" ht="21.75" customHeight="1" x14ac:dyDescent="0.25">
      <c r="A45" s="63">
        <v>23</v>
      </c>
      <c r="B45" s="64">
        <v>11</v>
      </c>
      <c r="C45" s="65">
        <v>10113103091</v>
      </c>
      <c r="D45" s="66" t="s">
        <v>56</v>
      </c>
      <c r="E45" s="67"/>
      <c r="F45" s="79" t="s">
        <v>30</v>
      </c>
      <c r="G45" s="68" t="s">
        <v>111</v>
      </c>
      <c r="H45" s="69">
        <v>4.4293981481481483E-2</v>
      </c>
      <c r="I45" s="104">
        <f t="shared" si="2"/>
        <v>0</v>
      </c>
      <c r="J45" s="61">
        <f t="shared" si="0"/>
        <v>39.508753592892603</v>
      </c>
      <c r="K45" s="71"/>
      <c r="L45" s="70"/>
    </row>
    <row r="46" spans="1:12" ht="21.75" customHeight="1" x14ac:dyDescent="0.25">
      <c r="A46" s="63">
        <v>24</v>
      </c>
      <c r="B46" s="64">
        <v>75</v>
      </c>
      <c r="C46" s="65">
        <v>10114158977</v>
      </c>
      <c r="D46" s="66" t="s">
        <v>121</v>
      </c>
      <c r="E46" s="67"/>
      <c r="F46" s="79" t="s">
        <v>68</v>
      </c>
      <c r="G46" s="68" t="s">
        <v>76</v>
      </c>
      <c r="H46" s="69">
        <v>4.4293981481481483E-2</v>
      </c>
      <c r="I46" s="104">
        <f t="shared" si="2"/>
        <v>0</v>
      </c>
      <c r="J46" s="61">
        <f t="shared" si="0"/>
        <v>39.508753592892603</v>
      </c>
      <c r="K46" s="71"/>
      <c r="L46" s="70"/>
    </row>
    <row r="47" spans="1:12" ht="21.75" customHeight="1" x14ac:dyDescent="0.25">
      <c r="A47" s="63">
        <v>25</v>
      </c>
      <c r="B47" s="64">
        <v>49</v>
      </c>
      <c r="C47" s="65">
        <v>10127676030</v>
      </c>
      <c r="D47" s="66" t="s">
        <v>64</v>
      </c>
      <c r="E47" s="67"/>
      <c r="F47" s="79" t="s">
        <v>67</v>
      </c>
      <c r="G47" s="68" t="s">
        <v>94</v>
      </c>
      <c r="H47" s="69">
        <v>4.4293981481481483E-2</v>
      </c>
      <c r="I47" s="104">
        <f t="shared" si="2"/>
        <v>0</v>
      </c>
      <c r="J47" s="61">
        <f t="shared" si="0"/>
        <v>39.508753592892603</v>
      </c>
      <c r="K47" s="71"/>
      <c r="L47" s="70"/>
    </row>
    <row r="48" spans="1:12" ht="21.75" customHeight="1" x14ac:dyDescent="0.25">
      <c r="A48" s="63">
        <v>26</v>
      </c>
      <c r="B48" s="64">
        <v>78</v>
      </c>
      <c r="C48" s="65">
        <v>10114021662</v>
      </c>
      <c r="D48" s="66" t="s">
        <v>124</v>
      </c>
      <c r="E48" s="67"/>
      <c r="F48" s="79" t="s">
        <v>68</v>
      </c>
      <c r="G48" s="68" t="s">
        <v>76</v>
      </c>
      <c r="H48" s="69">
        <v>4.4293981481481483E-2</v>
      </c>
      <c r="I48" s="104">
        <f t="shared" si="2"/>
        <v>0</v>
      </c>
      <c r="J48" s="61">
        <f t="shared" si="0"/>
        <v>39.508753592892603</v>
      </c>
      <c r="K48" s="71"/>
      <c r="L48" s="70"/>
    </row>
    <row r="49" spans="1:12" ht="21.75" customHeight="1" x14ac:dyDescent="0.25">
      <c r="A49" s="63">
        <v>27</v>
      </c>
      <c r="B49" s="64">
        <v>68</v>
      </c>
      <c r="C49" s="65">
        <v>10116158793</v>
      </c>
      <c r="D49" s="66" t="s">
        <v>59</v>
      </c>
      <c r="E49" s="67"/>
      <c r="F49" s="79" t="s">
        <v>67</v>
      </c>
      <c r="G49" s="68" t="s">
        <v>94</v>
      </c>
      <c r="H49" s="69">
        <v>4.4293981481481483E-2</v>
      </c>
      <c r="I49" s="104">
        <f t="shared" si="2"/>
        <v>0</v>
      </c>
      <c r="J49" s="61">
        <f t="shared" si="0"/>
        <v>39.508753592892603</v>
      </c>
      <c r="K49" s="71"/>
      <c r="L49" s="70"/>
    </row>
    <row r="50" spans="1:12" ht="21.75" customHeight="1" x14ac:dyDescent="0.25">
      <c r="A50" s="63">
        <v>28</v>
      </c>
      <c r="B50" s="64">
        <v>85</v>
      </c>
      <c r="C50" s="65">
        <v>10124554549</v>
      </c>
      <c r="D50" s="66" t="s">
        <v>74</v>
      </c>
      <c r="E50" s="67"/>
      <c r="F50" s="79" t="s">
        <v>67</v>
      </c>
      <c r="G50" s="68" t="s">
        <v>76</v>
      </c>
      <c r="H50" s="69">
        <v>4.4293981481481483E-2</v>
      </c>
      <c r="I50" s="104">
        <f t="shared" si="2"/>
        <v>0</v>
      </c>
      <c r="J50" s="61">
        <f t="shared" si="0"/>
        <v>39.508753592892603</v>
      </c>
      <c r="K50" s="71"/>
      <c r="L50" s="70"/>
    </row>
    <row r="51" spans="1:12" ht="21.75" customHeight="1" x14ac:dyDescent="0.25">
      <c r="A51" s="63">
        <v>29</v>
      </c>
      <c r="B51" s="64">
        <v>41</v>
      </c>
      <c r="C51" s="65">
        <v>10118767992</v>
      </c>
      <c r="D51" s="66" t="s">
        <v>120</v>
      </c>
      <c r="E51" s="67"/>
      <c r="F51" s="79" t="s">
        <v>68</v>
      </c>
      <c r="G51" s="68" t="s">
        <v>94</v>
      </c>
      <c r="H51" s="69">
        <v>4.4293981481481483E-2</v>
      </c>
      <c r="I51" s="104">
        <f t="shared" si="2"/>
        <v>0</v>
      </c>
      <c r="J51" s="61">
        <f t="shared" si="0"/>
        <v>39.508753592892603</v>
      </c>
      <c r="K51" s="71"/>
      <c r="L51" s="70"/>
    </row>
    <row r="52" spans="1:12" ht="21.75" customHeight="1" x14ac:dyDescent="0.25">
      <c r="A52" s="63">
        <v>30</v>
      </c>
      <c r="B52" s="64">
        <v>88</v>
      </c>
      <c r="C52" s="65">
        <v>10114154634</v>
      </c>
      <c r="D52" s="66" t="s">
        <v>129</v>
      </c>
      <c r="E52" s="67"/>
      <c r="F52" s="79" t="s">
        <v>67</v>
      </c>
      <c r="G52" s="68" t="s">
        <v>76</v>
      </c>
      <c r="H52" s="69">
        <v>4.4293981481481483E-2</v>
      </c>
      <c r="I52" s="104">
        <f t="shared" si="2"/>
        <v>0</v>
      </c>
      <c r="J52" s="61">
        <f t="shared" si="0"/>
        <v>39.508753592892603</v>
      </c>
      <c r="K52" s="71"/>
      <c r="L52" s="70"/>
    </row>
    <row r="53" spans="1:12" ht="21.75" customHeight="1" x14ac:dyDescent="0.25">
      <c r="A53" s="63">
        <v>31</v>
      </c>
      <c r="B53" s="64">
        <v>26</v>
      </c>
      <c r="C53" s="65">
        <v>10129594004</v>
      </c>
      <c r="D53" s="66" t="s">
        <v>60</v>
      </c>
      <c r="E53" s="67"/>
      <c r="F53" s="79" t="s">
        <v>67</v>
      </c>
      <c r="G53" s="68" t="s">
        <v>95</v>
      </c>
      <c r="H53" s="69">
        <v>4.4293981481481483E-2</v>
      </c>
      <c r="I53" s="104">
        <f t="shared" si="2"/>
        <v>0</v>
      </c>
      <c r="J53" s="61">
        <f t="shared" si="0"/>
        <v>39.508753592892603</v>
      </c>
      <c r="K53" s="71"/>
      <c r="L53" s="70"/>
    </row>
    <row r="54" spans="1:12" ht="21.75" customHeight="1" x14ac:dyDescent="0.25">
      <c r="A54" s="63">
        <v>32</v>
      </c>
      <c r="B54" s="64">
        <v>110</v>
      </c>
      <c r="C54" s="65">
        <v>10113342652</v>
      </c>
      <c r="D54" s="66" t="s">
        <v>57</v>
      </c>
      <c r="E54" s="67"/>
      <c r="F54" s="79" t="s">
        <v>67</v>
      </c>
      <c r="G54" s="68" t="s">
        <v>113</v>
      </c>
      <c r="H54" s="69">
        <v>4.4293981481481483E-2</v>
      </c>
      <c r="I54" s="104">
        <f t="shared" si="2"/>
        <v>0</v>
      </c>
      <c r="J54" s="61">
        <f t="shared" si="0"/>
        <v>39.508753592892603</v>
      </c>
      <c r="K54" s="71"/>
      <c r="L54" s="70"/>
    </row>
    <row r="55" spans="1:12" ht="21.75" customHeight="1" x14ac:dyDescent="0.25">
      <c r="A55" s="63">
        <v>33</v>
      </c>
      <c r="B55" s="64">
        <v>152</v>
      </c>
      <c r="C55" s="65">
        <v>10127774545</v>
      </c>
      <c r="D55" s="66" t="s">
        <v>115</v>
      </c>
      <c r="E55" s="67"/>
      <c r="F55" s="79" t="s">
        <v>67</v>
      </c>
      <c r="G55" s="68" t="s">
        <v>76</v>
      </c>
      <c r="H55" s="69">
        <v>4.4293981481481483E-2</v>
      </c>
      <c r="I55" s="104">
        <f t="shared" si="2"/>
        <v>0</v>
      </c>
      <c r="J55" s="61">
        <f t="shared" si="0"/>
        <v>39.508753592892603</v>
      </c>
      <c r="K55" s="71"/>
      <c r="L55" s="70"/>
    </row>
    <row r="56" spans="1:12" ht="21.75" customHeight="1" x14ac:dyDescent="0.25">
      <c r="A56" s="63">
        <v>34</v>
      </c>
      <c r="B56" s="64">
        <v>70</v>
      </c>
      <c r="C56" s="65">
        <v>10113019835</v>
      </c>
      <c r="D56" s="66" t="s">
        <v>52</v>
      </c>
      <c r="E56" s="67"/>
      <c r="F56" s="79" t="s">
        <v>33</v>
      </c>
      <c r="G56" s="68" t="s">
        <v>94</v>
      </c>
      <c r="H56" s="69">
        <v>4.4293981481481483E-2</v>
      </c>
      <c r="I56" s="104">
        <f t="shared" si="2"/>
        <v>0</v>
      </c>
      <c r="J56" s="61">
        <f t="shared" si="0"/>
        <v>39.508753592892603</v>
      </c>
      <c r="K56" s="71"/>
      <c r="L56" s="70"/>
    </row>
    <row r="57" spans="1:12" ht="21.75" customHeight="1" x14ac:dyDescent="0.25">
      <c r="A57" s="63">
        <v>35</v>
      </c>
      <c r="B57" s="64">
        <v>63</v>
      </c>
      <c r="C57" s="65">
        <v>10091960832</v>
      </c>
      <c r="D57" s="66" t="s">
        <v>51</v>
      </c>
      <c r="E57" s="67"/>
      <c r="F57" s="79" t="s">
        <v>30</v>
      </c>
      <c r="G57" s="68" t="s">
        <v>94</v>
      </c>
      <c r="H57" s="69">
        <v>4.4293981481481483E-2</v>
      </c>
      <c r="I57" s="104">
        <f t="shared" si="2"/>
        <v>0</v>
      </c>
      <c r="J57" s="61">
        <f t="shared" si="0"/>
        <v>39.508753592892603</v>
      </c>
      <c r="K57" s="71"/>
      <c r="L57" s="70"/>
    </row>
    <row r="58" spans="1:12" ht="21.75" customHeight="1" x14ac:dyDescent="0.25">
      <c r="A58" s="63">
        <v>36</v>
      </c>
      <c r="B58" s="64">
        <v>112</v>
      </c>
      <c r="C58" s="65">
        <v>10113612444</v>
      </c>
      <c r="D58" s="66" t="s">
        <v>55</v>
      </c>
      <c r="E58" s="67"/>
      <c r="F58" s="79" t="s">
        <v>30</v>
      </c>
      <c r="G58" s="68" t="s">
        <v>113</v>
      </c>
      <c r="H58" s="69">
        <v>4.4293981481481483E-2</v>
      </c>
      <c r="I58" s="104">
        <f t="shared" si="2"/>
        <v>0</v>
      </c>
      <c r="J58" s="61">
        <f t="shared" si="0"/>
        <v>39.508753592892603</v>
      </c>
      <c r="K58" s="71"/>
      <c r="L58" s="70"/>
    </row>
    <row r="59" spans="1:12" ht="21.75" customHeight="1" x14ac:dyDescent="0.25">
      <c r="A59" s="63">
        <v>37</v>
      </c>
      <c r="B59" s="64">
        <v>143</v>
      </c>
      <c r="C59" s="65">
        <v>10113385102</v>
      </c>
      <c r="D59" s="66" t="s">
        <v>114</v>
      </c>
      <c r="E59" s="67"/>
      <c r="F59" s="79" t="s">
        <v>33</v>
      </c>
      <c r="G59" s="68" t="s">
        <v>76</v>
      </c>
      <c r="H59" s="69">
        <v>4.4293981481481483E-2</v>
      </c>
      <c r="I59" s="104">
        <f t="shared" si="2"/>
        <v>0</v>
      </c>
      <c r="J59" s="61">
        <f t="shared" si="0"/>
        <v>39.508753592892603</v>
      </c>
      <c r="K59" s="71"/>
      <c r="L59" s="70"/>
    </row>
    <row r="60" spans="1:12" ht="21.75" customHeight="1" x14ac:dyDescent="0.25">
      <c r="A60" s="63">
        <v>38</v>
      </c>
      <c r="B60" s="64">
        <v>62</v>
      </c>
      <c r="C60" s="65">
        <v>10092399150</v>
      </c>
      <c r="D60" s="66" t="s">
        <v>58</v>
      </c>
      <c r="E60" s="67"/>
      <c r="F60" s="79" t="s">
        <v>33</v>
      </c>
      <c r="G60" s="68" t="s">
        <v>94</v>
      </c>
      <c r="H60" s="69">
        <v>4.4293981481481483E-2</v>
      </c>
      <c r="I60" s="104">
        <f t="shared" si="2"/>
        <v>0</v>
      </c>
      <c r="J60" s="61">
        <f t="shared" si="0"/>
        <v>39.508753592892603</v>
      </c>
      <c r="K60" s="71"/>
      <c r="L60" s="70"/>
    </row>
    <row r="61" spans="1:12" ht="21.75" customHeight="1" x14ac:dyDescent="0.25">
      <c r="A61" s="63">
        <v>39</v>
      </c>
      <c r="B61" s="64">
        <v>77</v>
      </c>
      <c r="C61" s="65">
        <v>10114020551</v>
      </c>
      <c r="D61" s="66" t="s">
        <v>117</v>
      </c>
      <c r="E61" s="67"/>
      <c r="F61" s="79" t="s">
        <v>67</v>
      </c>
      <c r="G61" s="68" t="s">
        <v>76</v>
      </c>
      <c r="H61" s="69">
        <v>4.4293981481481483E-2</v>
      </c>
      <c r="I61" s="104">
        <f t="shared" si="2"/>
        <v>0</v>
      </c>
      <c r="J61" s="61">
        <f t="shared" si="0"/>
        <v>39.508753592892603</v>
      </c>
      <c r="K61" s="71"/>
      <c r="L61" s="70"/>
    </row>
    <row r="62" spans="1:12" ht="21.75" customHeight="1" x14ac:dyDescent="0.25">
      <c r="A62" s="63">
        <v>40</v>
      </c>
      <c r="B62" s="64">
        <v>71</v>
      </c>
      <c r="C62" s="65">
        <v>10112969820</v>
      </c>
      <c r="D62" s="66" t="s">
        <v>194</v>
      </c>
      <c r="E62" s="67"/>
      <c r="F62" s="79" t="s">
        <v>67</v>
      </c>
      <c r="G62" s="68" t="s">
        <v>94</v>
      </c>
      <c r="H62" s="69">
        <v>4.4293981481481483E-2</v>
      </c>
      <c r="I62" s="104">
        <f t="shared" si="2"/>
        <v>0</v>
      </c>
      <c r="J62" s="61">
        <f t="shared" si="0"/>
        <v>39.508753592892603</v>
      </c>
      <c r="K62" s="71"/>
      <c r="L62" s="70"/>
    </row>
    <row r="63" spans="1:12" ht="21.75" customHeight="1" x14ac:dyDescent="0.25">
      <c r="A63" s="63">
        <v>41</v>
      </c>
      <c r="B63" s="64">
        <v>15</v>
      </c>
      <c r="C63" s="65">
        <v>10129901875</v>
      </c>
      <c r="D63" s="66" t="s">
        <v>90</v>
      </c>
      <c r="E63" s="67"/>
      <c r="F63" s="79" t="s">
        <v>67</v>
      </c>
      <c r="G63" s="68" t="s">
        <v>95</v>
      </c>
      <c r="H63" s="69">
        <v>4.4953703703703697E-2</v>
      </c>
      <c r="I63" s="104">
        <f t="shared" si="2"/>
        <v>6.5972222222221433E-4</v>
      </c>
      <c r="J63" s="61">
        <f t="shared" si="0"/>
        <v>38.928939237899073</v>
      </c>
      <c r="K63" s="71"/>
      <c r="L63" s="70"/>
    </row>
    <row r="64" spans="1:12" ht="21.75" customHeight="1" x14ac:dyDescent="0.25">
      <c r="A64" s="63">
        <v>42</v>
      </c>
      <c r="B64" s="64">
        <v>111</v>
      </c>
      <c r="C64" s="65">
        <v>10128097877</v>
      </c>
      <c r="D64" s="66" t="s">
        <v>91</v>
      </c>
      <c r="E64" s="67"/>
      <c r="F64" s="79" t="s">
        <v>67</v>
      </c>
      <c r="G64" s="68" t="s">
        <v>113</v>
      </c>
      <c r="H64" s="69">
        <v>4.8437500000000001E-2</v>
      </c>
      <c r="I64" s="104">
        <f t="shared" si="2"/>
        <v>4.1435185185185186E-3</v>
      </c>
      <c r="J64" s="61">
        <f t="shared" si="0"/>
        <v>36.12903225806452</v>
      </c>
      <c r="K64" s="71"/>
      <c r="L64" s="70"/>
    </row>
    <row r="65" spans="1:12" ht="21.75" customHeight="1" x14ac:dyDescent="0.25">
      <c r="A65" s="63">
        <v>43</v>
      </c>
      <c r="B65" s="64">
        <v>31</v>
      </c>
      <c r="C65" s="65">
        <v>10129902683</v>
      </c>
      <c r="D65" s="66" t="s">
        <v>86</v>
      </c>
      <c r="E65" s="67"/>
      <c r="F65" s="79" t="s">
        <v>67</v>
      </c>
      <c r="G65" s="68" t="s">
        <v>94</v>
      </c>
      <c r="H65" s="69">
        <v>4.8437500000000001E-2</v>
      </c>
      <c r="I65" s="104">
        <f t="shared" si="2"/>
        <v>4.1435185185185186E-3</v>
      </c>
      <c r="J65" s="61">
        <f t="shared" si="0"/>
        <v>36.12903225806452</v>
      </c>
      <c r="K65" s="71"/>
      <c r="L65" s="70"/>
    </row>
    <row r="66" spans="1:12" ht="21.75" customHeight="1" x14ac:dyDescent="0.25">
      <c r="A66" s="63">
        <v>44</v>
      </c>
      <c r="B66" s="64">
        <v>50</v>
      </c>
      <c r="C66" s="65">
        <v>10142530669</v>
      </c>
      <c r="D66" s="66" t="s">
        <v>131</v>
      </c>
      <c r="E66" s="67"/>
      <c r="F66" s="79" t="s">
        <v>68</v>
      </c>
      <c r="G66" s="68" t="s">
        <v>94</v>
      </c>
      <c r="H66" s="69">
        <v>4.8437500000000001E-2</v>
      </c>
      <c r="I66" s="104">
        <f t="shared" si="2"/>
        <v>4.1435185185185186E-3</v>
      </c>
      <c r="J66" s="61">
        <f t="shared" si="0"/>
        <v>36.12903225806452</v>
      </c>
      <c r="K66" s="71"/>
      <c r="L66" s="70"/>
    </row>
    <row r="67" spans="1:12" ht="21.75" customHeight="1" x14ac:dyDescent="0.25">
      <c r="A67" s="63">
        <v>45</v>
      </c>
      <c r="B67" s="64">
        <v>151</v>
      </c>
      <c r="C67" s="65">
        <v>10113846456</v>
      </c>
      <c r="D67" s="66" t="s">
        <v>112</v>
      </c>
      <c r="E67" s="67"/>
      <c r="F67" s="79" t="s">
        <v>33</v>
      </c>
      <c r="G67" s="68" t="s">
        <v>113</v>
      </c>
      <c r="H67" s="69">
        <v>4.8946759259259259E-2</v>
      </c>
      <c r="I67" s="104">
        <f t="shared" si="2"/>
        <v>4.6527777777777765E-3</v>
      </c>
      <c r="J67" s="61">
        <f t="shared" si="0"/>
        <v>35.753133128399149</v>
      </c>
      <c r="K67" s="71"/>
      <c r="L67" s="70"/>
    </row>
    <row r="68" spans="1:12" ht="21.75" customHeight="1" x14ac:dyDescent="0.25">
      <c r="A68" s="63">
        <v>46</v>
      </c>
      <c r="B68" s="64">
        <v>97</v>
      </c>
      <c r="C68" s="65">
        <v>10126343490</v>
      </c>
      <c r="D68" s="66" t="s">
        <v>132</v>
      </c>
      <c r="E68" s="67"/>
      <c r="F68" s="79" t="s">
        <v>67</v>
      </c>
      <c r="G68" s="68" t="s">
        <v>76</v>
      </c>
      <c r="H68" s="69">
        <v>5.0358796296296297E-2</v>
      </c>
      <c r="I68" s="104">
        <f t="shared" si="2"/>
        <v>6.0648148148148145E-3</v>
      </c>
      <c r="J68" s="61">
        <f t="shared" si="0"/>
        <v>34.750632038611812</v>
      </c>
      <c r="K68" s="71"/>
      <c r="L68" s="70"/>
    </row>
    <row r="69" spans="1:12" ht="21.75" customHeight="1" x14ac:dyDescent="0.25">
      <c r="A69" s="63">
        <v>47</v>
      </c>
      <c r="B69" s="64">
        <v>69</v>
      </c>
      <c r="C69" s="65">
        <v>10116158591</v>
      </c>
      <c r="D69" s="66" t="s">
        <v>62</v>
      </c>
      <c r="E69" s="67"/>
      <c r="F69" s="79" t="s">
        <v>33</v>
      </c>
      <c r="G69" s="68" t="s">
        <v>94</v>
      </c>
      <c r="H69" s="69">
        <v>5.1793981481481483E-2</v>
      </c>
      <c r="I69" s="104">
        <f t="shared" si="2"/>
        <v>7.4999999999999997E-3</v>
      </c>
      <c r="J69" s="61">
        <f t="shared" si="0"/>
        <v>33.787709497206706</v>
      </c>
      <c r="K69" s="71"/>
      <c r="L69" s="70"/>
    </row>
    <row r="70" spans="1:12" ht="21.75" customHeight="1" x14ac:dyDescent="0.25">
      <c r="A70" s="63">
        <v>48</v>
      </c>
      <c r="B70" s="64">
        <v>24</v>
      </c>
      <c r="C70" s="65">
        <v>10131541478</v>
      </c>
      <c r="D70" s="66" t="s">
        <v>83</v>
      </c>
      <c r="E70" s="67"/>
      <c r="F70" s="79" t="s">
        <v>67</v>
      </c>
      <c r="G70" s="68" t="s">
        <v>95</v>
      </c>
      <c r="H70" s="69">
        <v>5.1793981481481483E-2</v>
      </c>
      <c r="I70" s="104">
        <f t="shared" si="2"/>
        <v>7.4999999999999997E-3</v>
      </c>
      <c r="J70" s="61">
        <f t="shared" si="0"/>
        <v>33.787709497206706</v>
      </c>
      <c r="K70" s="71"/>
      <c r="L70" s="70"/>
    </row>
    <row r="71" spans="1:12" ht="21.75" customHeight="1" x14ac:dyDescent="0.25">
      <c r="A71" s="63">
        <v>49</v>
      </c>
      <c r="B71" s="64">
        <v>30</v>
      </c>
      <c r="C71" s="65">
        <v>10125323778</v>
      </c>
      <c r="D71" s="66" t="s">
        <v>130</v>
      </c>
      <c r="E71" s="67"/>
      <c r="F71" s="79" t="s">
        <v>68</v>
      </c>
      <c r="G71" s="68" t="s">
        <v>94</v>
      </c>
      <c r="H71" s="69">
        <v>5.1793981481481483E-2</v>
      </c>
      <c r="I71" s="104">
        <f t="shared" si="2"/>
        <v>7.4999999999999997E-3</v>
      </c>
      <c r="J71" s="61">
        <f t="shared" si="0"/>
        <v>33.787709497206706</v>
      </c>
      <c r="K71" s="71"/>
      <c r="L71" s="70"/>
    </row>
    <row r="72" spans="1:12" ht="21.75" customHeight="1" x14ac:dyDescent="0.25">
      <c r="A72" s="63">
        <v>50</v>
      </c>
      <c r="B72" s="64">
        <v>28</v>
      </c>
      <c r="C72" s="65">
        <v>10128040788</v>
      </c>
      <c r="D72" s="66" t="s">
        <v>85</v>
      </c>
      <c r="E72" s="67"/>
      <c r="F72" s="79" t="s">
        <v>33</v>
      </c>
      <c r="G72" s="68" t="s">
        <v>94</v>
      </c>
      <c r="H72" s="69">
        <v>5.1793981481481483E-2</v>
      </c>
      <c r="I72" s="104">
        <f t="shared" si="2"/>
        <v>7.4999999999999997E-3</v>
      </c>
      <c r="J72" s="61">
        <f t="shared" si="0"/>
        <v>33.787709497206706</v>
      </c>
      <c r="K72" s="71"/>
      <c r="L72" s="70"/>
    </row>
    <row r="73" spans="1:12" ht="21.75" customHeight="1" x14ac:dyDescent="0.25">
      <c r="A73" s="63">
        <v>51</v>
      </c>
      <c r="B73" s="64">
        <v>65</v>
      </c>
      <c r="C73" s="65">
        <v>10123419548</v>
      </c>
      <c r="D73" s="66" t="s">
        <v>63</v>
      </c>
      <c r="E73" s="67"/>
      <c r="F73" s="79" t="s">
        <v>33</v>
      </c>
      <c r="G73" s="68" t="s">
        <v>94</v>
      </c>
      <c r="H73" s="69">
        <v>5.1793981481481483E-2</v>
      </c>
      <c r="I73" s="104">
        <f t="shared" si="2"/>
        <v>7.4999999999999997E-3</v>
      </c>
      <c r="J73" s="61">
        <f t="shared" si="0"/>
        <v>33.787709497206706</v>
      </c>
      <c r="K73" s="71"/>
      <c r="L73" s="70"/>
    </row>
    <row r="74" spans="1:12" ht="21.75" customHeight="1" x14ac:dyDescent="0.25">
      <c r="A74" s="63">
        <v>52</v>
      </c>
      <c r="B74" s="64">
        <v>76</v>
      </c>
      <c r="C74" s="65">
        <v>10114328123</v>
      </c>
      <c r="D74" s="66" t="s">
        <v>125</v>
      </c>
      <c r="E74" s="67"/>
      <c r="F74" s="79" t="s">
        <v>68</v>
      </c>
      <c r="G74" s="68" t="s">
        <v>76</v>
      </c>
      <c r="H74" s="69">
        <v>5.1793981481481483E-2</v>
      </c>
      <c r="I74" s="104">
        <f t="shared" si="2"/>
        <v>7.4999999999999997E-3</v>
      </c>
      <c r="J74" s="61">
        <f t="shared" si="0"/>
        <v>33.787709497206706</v>
      </c>
      <c r="K74" s="71"/>
      <c r="L74" s="70"/>
    </row>
    <row r="75" spans="1:12" ht="21.75" customHeight="1" x14ac:dyDescent="0.25">
      <c r="A75" s="63">
        <v>53</v>
      </c>
      <c r="B75" s="64">
        <v>52</v>
      </c>
      <c r="C75" s="65">
        <v>10127683205</v>
      </c>
      <c r="D75" s="66" t="s">
        <v>89</v>
      </c>
      <c r="E75" s="67"/>
      <c r="F75" s="79" t="s">
        <v>67</v>
      </c>
      <c r="G75" s="68" t="s">
        <v>94</v>
      </c>
      <c r="H75" s="69">
        <v>5.1793981481481483E-2</v>
      </c>
      <c r="I75" s="104">
        <f t="shared" si="2"/>
        <v>7.4999999999999997E-3</v>
      </c>
      <c r="J75" s="61">
        <f t="shared" si="0"/>
        <v>33.787709497206706</v>
      </c>
      <c r="K75" s="71"/>
      <c r="L75" s="70"/>
    </row>
    <row r="76" spans="1:12" ht="21.75" customHeight="1" x14ac:dyDescent="0.25">
      <c r="A76" s="63">
        <v>54</v>
      </c>
      <c r="B76" s="64">
        <v>74</v>
      </c>
      <c r="C76" s="65">
        <v>10116821629</v>
      </c>
      <c r="D76" s="66" t="s">
        <v>84</v>
      </c>
      <c r="E76" s="67"/>
      <c r="F76" s="79" t="s">
        <v>67</v>
      </c>
      <c r="G76" s="68" t="s">
        <v>94</v>
      </c>
      <c r="H76" s="69">
        <v>5.1793981481481483E-2</v>
      </c>
      <c r="I76" s="104">
        <f t="shared" si="2"/>
        <v>7.4999999999999997E-3</v>
      </c>
      <c r="J76" s="61">
        <f t="shared" si="0"/>
        <v>33.787709497206706</v>
      </c>
      <c r="K76" s="71"/>
      <c r="L76" s="70"/>
    </row>
    <row r="77" spans="1:12" ht="21.75" customHeight="1" x14ac:dyDescent="0.25">
      <c r="A77" s="63">
        <v>55</v>
      </c>
      <c r="B77" s="64">
        <v>14</v>
      </c>
      <c r="C77" s="65">
        <v>10129852062</v>
      </c>
      <c r="D77" s="66" t="s">
        <v>87</v>
      </c>
      <c r="E77" s="67"/>
      <c r="F77" s="79" t="s">
        <v>67</v>
      </c>
      <c r="G77" s="68" t="s">
        <v>95</v>
      </c>
      <c r="H77" s="69">
        <v>5.1793981481481483E-2</v>
      </c>
      <c r="I77" s="104">
        <f t="shared" si="2"/>
        <v>7.4999999999999997E-3</v>
      </c>
      <c r="J77" s="61">
        <f t="shared" si="0"/>
        <v>33.787709497206706</v>
      </c>
      <c r="K77" s="71"/>
      <c r="L77" s="70"/>
    </row>
    <row r="78" spans="1:12" ht="21.75" customHeight="1" x14ac:dyDescent="0.25">
      <c r="A78" s="63">
        <v>56</v>
      </c>
      <c r="B78" s="64">
        <v>102</v>
      </c>
      <c r="C78" s="65">
        <v>10104454129</v>
      </c>
      <c r="D78" s="66" t="s">
        <v>127</v>
      </c>
      <c r="E78" s="67"/>
      <c r="F78" s="79" t="s">
        <v>67</v>
      </c>
      <c r="G78" s="68" t="s">
        <v>76</v>
      </c>
      <c r="H78" s="69">
        <v>5.1793981481481483E-2</v>
      </c>
      <c r="I78" s="104">
        <f t="shared" si="2"/>
        <v>7.4999999999999997E-3</v>
      </c>
      <c r="J78" s="61">
        <f t="shared" si="0"/>
        <v>33.787709497206706</v>
      </c>
      <c r="K78" s="71"/>
      <c r="L78" s="70"/>
    </row>
    <row r="79" spans="1:12" ht="21.75" customHeight="1" x14ac:dyDescent="0.25">
      <c r="A79" s="63">
        <v>57</v>
      </c>
      <c r="B79" s="64">
        <v>45</v>
      </c>
      <c r="C79" s="65">
        <v>10129098900</v>
      </c>
      <c r="D79" s="66" t="s">
        <v>135</v>
      </c>
      <c r="E79" s="67"/>
      <c r="F79" s="79" t="s">
        <v>68</v>
      </c>
      <c r="G79" s="68" t="s">
        <v>94</v>
      </c>
      <c r="H79" s="69">
        <v>5.1793981481481483E-2</v>
      </c>
      <c r="I79" s="104">
        <f t="shared" si="2"/>
        <v>7.4999999999999997E-3</v>
      </c>
      <c r="J79" s="61">
        <f t="shared" si="0"/>
        <v>33.787709497206706</v>
      </c>
      <c r="K79" s="71"/>
      <c r="L79" s="70"/>
    </row>
    <row r="80" spans="1:12" ht="21.75" customHeight="1" x14ac:dyDescent="0.25">
      <c r="A80" s="63">
        <v>58</v>
      </c>
      <c r="B80" s="64">
        <v>43</v>
      </c>
      <c r="C80" s="65">
        <v>10133949607</v>
      </c>
      <c r="D80" s="66" t="s">
        <v>92</v>
      </c>
      <c r="E80" s="67"/>
      <c r="F80" s="79" t="s">
        <v>67</v>
      </c>
      <c r="G80" s="68" t="s">
        <v>94</v>
      </c>
      <c r="H80" s="69">
        <v>5.1793981481481483E-2</v>
      </c>
      <c r="I80" s="104">
        <f t="shared" si="2"/>
        <v>7.4999999999999997E-3</v>
      </c>
      <c r="J80" s="61">
        <f t="shared" ref="J80:J83" si="3">IFERROR($J$19*3600/(HOUR(H80)*3600+MINUTE(H80)*60+SECOND(H80)),"")</f>
        <v>33.787709497206706</v>
      </c>
      <c r="K80" s="71"/>
      <c r="L80" s="70"/>
    </row>
    <row r="81" spans="1:13" ht="21.75" customHeight="1" x14ac:dyDescent="0.25">
      <c r="A81" s="63">
        <v>59</v>
      </c>
      <c r="B81" s="64">
        <v>48</v>
      </c>
      <c r="C81" s="65">
        <v>10130113659</v>
      </c>
      <c r="D81" s="66" t="s">
        <v>66</v>
      </c>
      <c r="E81" s="67"/>
      <c r="F81" s="79" t="s">
        <v>67</v>
      </c>
      <c r="G81" s="68" t="s">
        <v>94</v>
      </c>
      <c r="H81" s="69">
        <v>5.1793981481481483E-2</v>
      </c>
      <c r="I81" s="104">
        <f t="shared" si="2"/>
        <v>7.4999999999999997E-3</v>
      </c>
      <c r="J81" s="61">
        <f t="shared" si="3"/>
        <v>33.787709497206706</v>
      </c>
      <c r="K81" s="71"/>
      <c r="L81" s="70"/>
    </row>
    <row r="82" spans="1:13" ht="21.75" customHeight="1" x14ac:dyDescent="0.25">
      <c r="A82" s="63">
        <v>60</v>
      </c>
      <c r="B82" s="64">
        <v>60</v>
      </c>
      <c r="C82" s="65">
        <v>10139099091</v>
      </c>
      <c r="D82" s="66" t="s">
        <v>133</v>
      </c>
      <c r="E82" s="67"/>
      <c r="F82" s="79" t="s">
        <v>68</v>
      </c>
      <c r="G82" s="68" t="s">
        <v>94</v>
      </c>
      <c r="H82" s="69">
        <v>5.1794E-2</v>
      </c>
      <c r="I82" s="104">
        <f t="shared" si="2"/>
        <v>7.500018518518517E-3</v>
      </c>
      <c r="J82" s="61">
        <f t="shared" si="3"/>
        <v>33.787709497206706</v>
      </c>
      <c r="K82" s="71"/>
      <c r="L82" s="70"/>
    </row>
    <row r="83" spans="1:13" ht="21.75" customHeight="1" thickBot="1" x14ac:dyDescent="0.3">
      <c r="A83" s="72">
        <v>61</v>
      </c>
      <c r="B83" s="98">
        <v>29</v>
      </c>
      <c r="C83" s="99">
        <v>10142530265</v>
      </c>
      <c r="D83" s="73" t="s">
        <v>93</v>
      </c>
      <c r="E83" s="74"/>
      <c r="F83" s="80" t="s">
        <v>67</v>
      </c>
      <c r="G83" s="75" t="s">
        <v>94</v>
      </c>
      <c r="H83" s="76">
        <v>5.1793981481481483E-2</v>
      </c>
      <c r="I83" s="105">
        <f t="shared" si="2"/>
        <v>7.4999999999999997E-3</v>
      </c>
      <c r="J83" s="102">
        <f t="shared" si="3"/>
        <v>33.787709497206706</v>
      </c>
      <c r="K83" s="77"/>
      <c r="L83" s="78"/>
    </row>
    <row r="84" spans="1:13" ht="7.5" customHeight="1" thickTop="1" thickBot="1" x14ac:dyDescent="0.35">
      <c r="A84" s="36"/>
      <c r="B84" s="37"/>
      <c r="C84" s="37"/>
      <c r="D84" s="38"/>
      <c r="E84" s="39"/>
      <c r="F84" s="40"/>
      <c r="G84" s="39"/>
      <c r="H84" s="41"/>
      <c r="I84" s="42"/>
      <c r="J84" s="41"/>
      <c r="K84" s="41"/>
      <c r="L84" s="41"/>
    </row>
    <row r="85" spans="1:13" ht="15" thickTop="1" x14ac:dyDescent="0.25">
      <c r="A85" s="143" t="s">
        <v>4</v>
      </c>
      <c r="B85" s="144"/>
      <c r="C85" s="144"/>
      <c r="D85" s="144"/>
      <c r="E85" s="144"/>
      <c r="F85" s="144"/>
      <c r="G85" s="144"/>
      <c r="H85" s="144" t="s">
        <v>5</v>
      </c>
      <c r="I85" s="144"/>
      <c r="J85" s="144"/>
      <c r="K85" s="144"/>
      <c r="L85" s="145"/>
    </row>
    <row r="86" spans="1:13" ht="14.4" x14ac:dyDescent="0.25">
      <c r="A86" s="81" t="s">
        <v>109</v>
      </c>
      <c r="B86" s="4"/>
      <c r="C86" s="43"/>
      <c r="D86" s="4"/>
      <c r="E86" s="4"/>
      <c r="F86" s="4"/>
      <c r="G86" s="44" t="s">
        <v>31</v>
      </c>
      <c r="H86" s="95">
        <v>5</v>
      </c>
      <c r="I86" s="45"/>
      <c r="K86" s="58" t="s">
        <v>29</v>
      </c>
      <c r="L86" s="59">
        <f>COUNTIF(F23:F83,"ЗМС")</f>
        <v>0</v>
      </c>
      <c r="M86" s="46"/>
    </row>
    <row r="87" spans="1:13" ht="14.4" x14ac:dyDescent="0.25">
      <c r="A87" s="82" t="s">
        <v>96</v>
      </c>
      <c r="B87" s="83"/>
      <c r="C87" s="84"/>
      <c r="D87" s="83"/>
      <c r="E87" s="83"/>
      <c r="F87" s="83"/>
      <c r="G87" s="44" t="s">
        <v>24</v>
      </c>
      <c r="H87" s="95">
        <f>H88+H93</f>
        <v>61</v>
      </c>
      <c r="I87" s="45"/>
      <c r="K87" s="58" t="s">
        <v>20</v>
      </c>
      <c r="L87" s="59">
        <f>COUNTIF(F23:F83,"МСМК")</f>
        <v>0</v>
      </c>
      <c r="M87" s="46"/>
    </row>
    <row r="88" spans="1:13" ht="14.4" x14ac:dyDescent="0.25">
      <c r="A88" s="82" t="s">
        <v>97</v>
      </c>
      <c r="B88" s="83"/>
      <c r="C88" s="85"/>
      <c r="D88" s="83"/>
      <c r="E88" s="83"/>
      <c r="F88" s="83"/>
      <c r="G88" s="44" t="s">
        <v>25</v>
      </c>
      <c r="H88" s="95">
        <f>H89+H90+H91+H92</f>
        <v>61</v>
      </c>
      <c r="I88" s="45"/>
      <c r="K88" s="58" t="s">
        <v>22</v>
      </c>
      <c r="L88" s="59">
        <f>COUNTIF(F23:F83,"МС")</f>
        <v>0</v>
      </c>
      <c r="M88" s="46"/>
    </row>
    <row r="89" spans="1:13" ht="14.4" x14ac:dyDescent="0.25">
      <c r="A89" s="82" t="s">
        <v>98</v>
      </c>
      <c r="B89" s="83"/>
      <c r="C89" s="85"/>
      <c r="D89" s="83"/>
      <c r="E89" s="83"/>
      <c r="F89" s="83"/>
      <c r="G89" s="44" t="s">
        <v>26</v>
      </c>
      <c r="H89" s="95">
        <f>COUNT(A18:A83)</f>
        <v>61</v>
      </c>
      <c r="I89" s="45"/>
      <c r="K89" s="60" t="s">
        <v>30</v>
      </c>
      <c r="L89" s="59">
        <f>COUNTIF(F23:F83,"КМС")</f>
        <v>7</v>
      </c>
      <c r="M89" s="46"/>
    </row>
    <row r="90" spans="1:13" ht="14.4" x14ac:dyDescent="0.25">
      <c r="A90" s="86"/>
      <c r="B90" s="83"/>
      <c r="C90" s="85"/>
      <c r="D90" s="83"/>
      <c r="E90" s="83"/>
      <c r="F90" s="83"/>
      <c r="G90" s="44" t="s">
        <v>37</v>
      </c>
      <c r="H90" s="95">
        <f>COUNTIF(A2:A83,"ЛИМ")</f>
        <v>0</v>
      </c>
      <c r="I90" s="45"/>
      <c r="K90" s="60" t="s">
        <v>33</v>
      </c>
      <c r="L90" s="59">
        <f>COUNTIF(F23:F83,"1 СР")</f>
        <v>12</v>
      </c>
      <c r="M90" s="46"/>
    </row>
    <row r="91" spans="1:13" ht="14.4" x14ac:dyDescent="0.25">
      <c r="A91" s="87"/>
      <c r="B91" s="88"/>
      <c r="C91" s="88"/>
      <c r="D91" s="83"/>
      <c r="E91" s="83"/>
      <c r="F91" s="83"/>
      <c r="G91" s="44" t="s">
        <v>27</v>
      </c>
      <c r="H91" s="95">
        <f>COUNTIF(A3:A83,"НФ")</f>
        <v>0</v>
      </c>
      <c r="I91" s="45"/>
      <c r="K91" s="60" t="s">
        <v>67</v>
      </c>
      <c r="L91" s="59">
        <f>COUNTIF(F23:F83,"2 СР")</f>
        <v>30</v>
      </c>
      <c r="M91" s="46"/>
    </row>
    <row r="92" spans="1:13" ht="14.4" x14ac:dyDescent="0.25">
      <c r="A92" s="89"/>
      <c r="B92" s="83"/>
      <c r="C92" s="83"/>
      <c r="D92" s="83"/>
      <c r="E92" s="83"/>
      <c r="F92" s="83"/>
      <c r="G92" s="44" t="s">
        <v>35</v>
      </c>
      <c r="H92" s="95">
        <f>COUNTIF(A3:A83,"ДСКВ")</f>
        <v>0</v>
      </c>
      <c r="I92" s="45"/>
      <c r="J92" s="46"/>
      <c r="K92" s="60" t="s">
        <v>68</v>
      </c>
      <c r="L92" s="59">
        <f>COUNTIF(F23:F83,"3 СР")</f>
        <v>11</v>
      </c>
      <c r="M92" s="46"/>
    </row>
    <row r="93" spans="1:13" ht="14.4" x14ac:dyDescent="0.25">
      <c r="A93" s="90"/>
      <c r="B93" s="12"/>
      <c r="C93" s="12"/>
      <c r="D93" s="12"/>
      <c r="E93" s="12"/>
      <c r="F93" s="12"/>
      <c r="G93" s="44" t="s">
        <v>28</v>
      </c>
      <c r="H93" s="95">
        <f>COUNTIF(A2:A83,"НС")</f>
        <v>0</v>
      </c>
      <c r="I93" s="45"/>
      <c r="J93" s="46"/>
      <c r="K93" s="44"/>
      <c r="L93" s="47"/>
      <c r="M93" s="46"/>
    </row>
    <row r="94" spans="1:13" ht="5.25" customHeight="1" x14ac:dyDescent="0.25">
      <c r="A94" s="48"/>
      <c r="B94" s="49"/>
      <c r="C94" s="49"/>
      <c r="D94" s="49"/>
      <c r="E94" s="49"/>
      <c r="F94" s="49"/>
      <c r="G94" s="27"/>
      <c r="H94" s="50"/>
      <c r="I94" s="24"/>
      <c r="J94" s="51"/>
      <c r="K94" s="51"/>
      <c r="L94" s="47"/>
      <c r="M94" s="46"/>
    </row>
    <row r="95" spans="1:13" ht="15.6" x14ac:dyDescent="0.25">
      <c r="A95" s="150" t="s">
        <v>3</v>
      </c>
      <c r="B95" s="108"/>
      <c r="C95" s="108"/>
      <c r="D95" s="108"/>
      <c r="E95" s="108"/>
      <c r="F95" s="108" t="s">
        <v>11</v>
      </c>
      <c r="G95" s="108"/>
      <c r="H95" s="108"/>
      <c r="I95" s="108" t="s">
        <v>50</v>
      </c>
      <c r="J95" s="108"/>
      <c r="K95" s="108"/>
      <c r="L95" s="109"/>
    </row>
    <row r="96" spans="1:13" x14ac:dyDescent="0.25">
      <c r="A96" s="146"/>
      <c r="B96" s="112"/>
      <c r="C96" s="112"/>
      <c r="D96" s="112"/>
      <c r="E96" s="112"/>
      <c r="F96" s="112"/>
      <c r="G96" s="112"/>
      <c r="H96" s="112"/>
      <c r="I96" s="147"/>
      <c r="J96" s="147"/>
      <c r="K96" s="147"/>
      <c r="L96" s="148"/>
    </row>
    <row r="97" spans="1:12" x14ac:dyDescent="0.25">
      <c r="A97" s="91"/>
      <c r="D97" s="92"/>
      <c r="E97" s="92"/>
      <c r="F97" s="92"/>
      <c r="G97" s="92"/>
      <c r="H97" s="92"/>
      <c r="I97" s="52"/>
      <c r="J97" s="92"/>
      <c r="K97" s="92"/>
      <c r="L97" s="93"/>
    </row>
    <row r="98" spans="1:12" x14ac:dyDescent="0.25">
      <c r="A98" s="91"/>
      <c r="D98" s="92"/>
      <c r="E98" s="92"/>
      <c r="F98" s="92"/>
      <c r="G98" s="92"/>
      <c r="H98" s="92"/>
      <c r="I98" s="52"/>
      <c r="J98" s="92"/>
      <c r="K98" s="92"/>
      <c r="L98" s="93"/>
    </row>
    <row r="99" spans="1:12" x14ac:dyDescent="0.25">
      <c r="A99" s="111"/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49"/>
    </row>
    <row r="100" spans="1:12" x14ac:dyDescent="0.25">
      <c r="A100" s="111"/>
      <c r="B100" s="112"/>
      <c r="C100" s="112"/>
      <c r="D100" s="112"/>
      <c r="E100" s="112"/>
      <c r="F100" s="112"/>
      <c r="G100" s="112"/>
      <c r="H100" s="112"/>
      <c r="I100" s="113"/>
      <c r="J100" s="113"/>
      <c r="K100" s="113"/>
      <c r="L100" s="114"/>
    </row>
    <row r="101" spans="1:12" ht="16.2" thickBot="1" x14ac:dyDescent="0.3">
      <c r="A101" s="106"/>
      <c r="B101" s="107"/>
      <c r="C101" s="107"/>
      <c r="D101" s="107"/>
      <c r="E101" s="107"/>
      <c r="F101" s="107" t="str">
        <f>G17</f>
        <v>ВАЙПАН В.Г. (1К, г. ОМСК)</v>
      </c>
      <c r="G101" s="107"/>
      <c r="H101" s="107"/>
      <c r="I101" s="107" t="str">
        <f>G19</f>
        <v>САВИЦКИЙ К.Н. (ВК, г. НОВОСИБИРСК)</v>
      </c>
      <c r="J101" s="107"/>
      <c r="K101" s="107"/>
      <c r="L101" s="110"/>
    </row>
    <row r="102" spans="1:12" ht="14.4" thickTop="1" x14ac:dyDescent="0.25"/>
  </sheetData>
  <sheetProtection formatCells="0" formatColumns="0" formatRows="0" sort="0" autoFilter="0" pivotTables="0"/>
  <mergeCells count="40"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A15:G15"/>
    <mergeCell ref="H15:L15"/>
    <mergeCell ref="A21:A22"/>
    <mergeCell ref="B21:B22"/>
    <mergeCell ref="C21:C22"/>
    <mergeCell ref="D21:D22"/>
    <mergeCell ref="E21:E22"/>
    <mergeCell ref="F21:F22"/>
    <mergeCell ref="G21:G22"/>
    <mergeCell ref="H21:H22"/>
    <mergeCell ref="A99:E99"/>
    <mergeCell ref="F99:L99"/>
    <mergeCell ref="I21:I22"/>
    <mergeCell ref="J21:J22"/>
    <mergeCell ref="K21:K22"/>
    <mergeCell ref="L21:L22"/>
    <mergeCell ref="A85:G85"/>
    <mergeCell ref="H85:L85"/>
    <mergeCell ref="A95:E95"/>
    <mergeCell ref="F95:H95"/>
    <mergeCell ref="I95:L95"/>
    <mergeCell ref="A96:E96"/>
    <mergeCell ref="F96:L96"/>
    <mergeCell ref="A100:E100"/>
    <mergeCell ref="F100:L100"/>
    <mergeCell ref="A101:E101"/>
    <mergeCell ref="F101:H101"/>
    <mergeCell ref="I101:L101"/>
  </mergeCells>
  <conditionalFormatting sqref="B102:B1048576 B6:B94 B1:B4 B96:B100">
    <cfRule type="duplicateValues" dxfId="9" priority="2"/>
  </conditionalFormatting>
  <conditionalFormatting sqref="H23:H83">
    <cfRule type="cellIs" dxfId="8" priority="1" operator="equal">
      <formula>0</formula>
    </cfRule>
  </conditionalFormatting>
  <printOptions horizontalCentered="1"/>
  <pageMargins left="0.19685039370078741" right="0.19685039370078741" top="0.59055118110236227" bottom="0.59055118110236227" header="0.15748031496062992" footer="0.11811023622047245"/>
  <pageSetup paperSize="256" scale="87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D21C6-FB2A-4D23-91AB-637B4A76FF67}">
  <sheetPr>
    <tabColor theme="3" tint="0.59999389629810485"/>
    <pageSetUpPr fitToPage="1"/>
  </sheetPr>
  <dimension ref="A1:M66"/>
  <sheetViews>
    <sheetView view="pageBreakPreview" topLeftCell="A7" zoomScale="70" zoomScaleNormal="100" zoomScaleSheetLayoutView="70" workbookViewId="0">
      <selection activeCell="E23" sqref="E23:E47"/>
    </sheetView>
  </sheetViews>
  <sheetFormatPr defaultColWidth="9.109375" defaultRowHeight="13.8" x14ac:dyDescent="0.25"/>
  <cols>
    <col min="1" max="1" width="7" style="1" customWidth="1"/>
    <col min="2" max="2" width="7" style="92" customWidth="1"/>
    <col min="3" max="3" width="12.44140625" style="92" customWidth="1"/>
    <col min="4" max="4" width="24.33203125" style="1" customWidth="1"/>
    <col min="5" max="5" width="12.33203125" style="1" bestFit="1" customWidth="1"/>
    <col min="6" max="6" width="9.88671875" style="1" customWidth="1"/>
    <col min="7" max="7" width="24.88671875" style="1" customWidth="1"/>
    <col min="8" max="8" width="14.5546875" style="1" customWidth="1"/>
    <col min="9" max="9" width="14.5546875" style="53" customWidth="1"/>
    <col min="10" max="10" width="13.21875" style="1" customWidth="1"/>
    <col min="11" max="11" width="13.33203125" style="1" customWidth="1"/>
    <col min="12" max="12" width="23.21875" style="1" customWidth="1"/>
    <col min="13" max="14" width="11.6640625" style="1" bestFit="1" customWidth="1"/>
    <col min="15" max="16384" width="9.109375" style="1"/>
  </cols>
  <sheetData>
    <row r="1" spans="1:12" ht="22.5" customHeight="1" x14ac:dyDescent="0.2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22.5" customHeight="1" x14ac:dyDescent="0.25">
      <c r="A2" s="115" t="s">
        <v>44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ht="22.5" customHeight="1" x14ac:dyDescent="0.25">
      <c r="A3" s="115" t="s">
        <v>45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ht="22.5" customHeight="1" x14ac:dyDescent="0.25">
      <c r="A4" s="115" t="s">
        <v>10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1:12" ht="22.5" customHeight="1" x14ac:dyDescent="0.25">
      <c r="A5" s="115" t="s">
        <v>46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</row>
    <row r="6" spans="1:12" s="2" customFormat="1" ht="28.8" x14ac:dyDescent="0.25">
      <c r="A6" s="116" t="s">
        <v>41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</row>
    <row r="7" spans="1:12" s="2" customFormat="1" ht="18" customHeight="1" x14ac:dyDescent="0.25">
      <c r="A7" s="129" t="s">
        <v>16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</row>
    <row r="8" spans="1:12" s="2" customFormat="1" ht="4.5" customHeight="1" thickBot="1" x14ac:dyDescent="0.3">
      <c r="A8" s="130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</row>
    <row r="9" spans="1:12" ht="18" customHeight="1" thickTop="1" x14ac:dyDescent="0.25">
      <c r="A9" s="133" t="s">
        <v>38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5"/>
    </row>
    <row r="10" spans="1:12" ht="18" customHeight="1" x14ac:dyDescent="0.25">
      <c r="A10" s="136" t="s">
        <v>99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8"/>
    </row>
    <row r="11" spans="1:12" ht="19.5" customHeight="1" x14ac:dyDescent="0.25">
      <c r="A11" s="136" t="s">
        <v>139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8"/>
    </row>
    <row r="12" spans="1:12" ht="5.25" customHeight="1" x14ac:dyDescent="0.25">
      <c r="A12" s="117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9"/>
    </row>
    <row r="13" spans="1:12" ht="15.6" x14ac:dyDescent="0.25">
      <c r="A13" s="3" t="s">
        <v>48</v>
      </c>
      <c r="B13" s="4"/>
      <c r="C13" s="4"/>
      <c r="D13" s="5"/>
      <c r="E13" s="6"/>
      <c r="F13" s="6"/>
      <c r="G13" s="7" t="s">
        <v>107</v>
      </c>
      <c r="H13" s="6"/>
      <c r="I13" s="8"/>
      <c r="J13" s="6"/>
      <c r="K13" s="9"/>
      <c r="L13" s="10" t="s">
        <v>195</v>
      </c>
    </row>
    <row r="14" spans="1:12" ht="15.6" x14ac:dyDescent="0.25">
      <c r="A14" s="11" t="s">
        <v>192</v>
      </c>
      <c r="B14" s="12"/>
      <c r="C14" s="1"/>
      <c r="D14" s="54"/>
      <c r="E14" s="13"/>
      <c r="F14" s="13"/>
      <c r="G14" s="14" t="s">
        <v>108</v>
      </c>
      <c r="H14" s="13"/>
      <c r="I14" s="15"/>
      <c r="J14" s="13"/>
      <c r="K14" s="16"/>
      <c r="L14" s="17" t="s">
        <v>137</v>
      </c>
    </row>
    <row r="15" spans="1:12" ht="14.4" x14ac:dyDescent="0.25">
      <c r="A15" s="139" t="s">
        <v>9</v>
      </c>
      <c r="B15" s="127"/>
      <c r="C15" s="127"/>
      <c r="D15" s="127"/>
      <c r="E15" s="127"/>
      <c r="F15" s="127"/>
      <c r="G15" s="140"/>
      <c r="H15" s="126" t="s">
        <v>1</v>
      </c>
      <c r="I15" s="127"/>
      <c r="J15" s="127"/>
      <c r="K15" s="127"/>
      <c r="L15" s="128"/>
    </row>
    <row r="16" spans="1:12" ht="14.4" x14ac:dyDescent="0.25">
      <c r="A16" s="18" t="s">
        <v>17</v>
      </c>
      <c r="B16" s="19"/>
      <c r="C16" s="19"/>
      <c r="D16" s="20"/>
      <c r="E16" s="21"/>
      <c r="F16" s="20"/>
      <c r="G16" s="22"/>
      <c r="H16" s="23" t="s">
        <v>69</v>
      </c>
      <c r="I16" s="24"/>
      <c r="J16" s="21"/>
      <c r="K16" s="21"/>
      <c r="L16" s="25"/>
    </row>
    <row r="17" spans="1:12" ht="14.4" x14ac:dyDescent="0.25">
      <c r="A17" s="18" t="s">
        <v>18</v>
      </c>
      <c r="B17" s="19"/>
      <c r="C17" s="19"/>
      <c r="D17" s="22"/>
      <c r="F17" s="20"/>
      <c r="G17" s="22" t="s">
        <v>103</v>
      </c>
      <c r="H17" s="23" t="s">
        <v>39</v>
      </c>
      <c r="I17" s="24"/>
      <c r="J17" s="21"/>
      <c r="K17" s="21"/>
      <c r="L17" s="25"/>
    </row>
    <row r="18" spans="1:12" ht="14.4" x14ac:dyDescent="0.25">
      <c r="A18" s="18" t="s">
        <v>19</v>
      </c>
      <c r="B18" s="19"/>
      <c r="C18" s="19"/>
      <c r="D18" s="22"/>
      <c r="E18" s="22"/>
      <c r="F18" s="20"/>
      <c r="G18" s="22" t="s">
        <v>104</v>
      </c>
      <c r="H18" s="23" t="s">
        <v>32</v>
      </c>
      <c r="I18" s="24"/>
      <c r="J18" s="21"/>
      <c r="K18" s="21"/>
      <c r="L18" s="25"/>
    </row>
    <row r="19" spans="1:12" ht="16.2" thickBot="1" x14ac:dyDescent="0.3">
      <c r="A19" s="18" t="s">
        <v>15</v>
      </c>
      <c r="B19" s="26"/>
      <c r="C19" s="26"/>
      <c r="D19" s="27"/>
      <c r="E19" s="22"/>
      <c r="F19" s="27"/>
      <c r="G19" s="22" t="s">
        <v>49</v>
      </c>
      <c r="H19" s="94" t="s">
        <v>105</v>
      </c>
      <c r="I19" s="24"/>
      <c r="J19" s="21">
        <v>42</v>
      </c>
      <c r="K19" s="28"/>
      <c r="L19" s="29" t="s">
        <v>193</v>
      </c>
    </row>
    <row r="20" spans="1:12" ht="7.5" customHeight="1" thickTop="1" thickBot="1" x14ac:dyDescent="0.3">
      <c r="A20" s="30"/>
      <c r="B20" s="31"/>
      <c r="C20" s="31"/>
      <c r="D20" s="32"/>
      <c r="E20" s="32"/>
      <c r="F20" s="32"/>
      <c r="G20" s="32"/>
      <c r="H20" s="32"/>
      <c r="I20" s="33"/>
      <c r="J20" s="32"/>
      <c r="K20" s="32"/>
      <c r="L20" s="34"/>
    </row>
    <row r="21" spans="1:12" s="35" customFormat="1" ht="21" customHeight="1" thickTop="1" x14ac:dyDescent="0.25">
      <c r="A21" s="141" t="s">
        <v>6</v>
      </c>
      <c r="B21" s="124" t="s">
        <v>12</v>
      </c>
      <c r="C21" s="124" t="s">
        <v>36</v>
      </c>
      <c r="D21" s="124" t="s">
        <v>2</v>
      </c>
      <c r="E21" s="124" t="s">
        <v>34</v>
      </c>
      <c r="F21" s="124" t="s">
        <v>8</v>
      </c>
      <c r="G21" s="124" t="s">
        <v>13</v>
      </c>
      <c r="H21" s="124" t="s">
        <v>7</v>
      </c>
      <c r="I21" s="131" t="s">
        <v>23</v>
      </c>
      <c r="J21" s="124" t="s">
        <v>21</v>
      </c>
      <c r="K21" s="120" t="s">
        <v>40</v>
      </c>
      <c r="L21" s="122" t="s">
        <v>14</v>
      </c>
    </row>
    <row r="22" spans="1:12" s="35" customFormat="1" ht="22.5" customHeight="1" x14ac:dyDescent="0.25">
      <c r="A22" s="142"/>
      <c r="B22" s="125"/>
      <c r="C22" s="125"/>
      <c r="D22" s="125"/>
      <c r="E22" s="125"/>
      <c r="F22" s="125"/>
      <c r="G22" s="125"/>
      <c r="H22" s="125"/>
      <c r="I22" s="132"/>
      <c r="J22" s="125"/>
      <c r="K22" s="121"/>
      <c r="L22" s="123"/>
    </row>
    <row r="23" spans="1:12" ht="21.75" customHeight="1" x14ac:dyDescent="0.25">
      <c r="A23" s="63">
        <v>1</v>
      </c>
      <c r="B23" s="64">
        <v>73</v>
      </c>
      <c r="C23" s="65">
        <v>10120340810</v>
      </c>
      <c r="D23" s="66" t="s">
        <v>141</v>
      </c>
      <c r="E23" s="67"/>
      <c r="F23" s="79" t="s">
        <v>30</v>
      </c>
      <c r="G23" s="68" t="s">
        <v>94</v>
      </c>
      <c r="H23" s="69">
        <v>5.1192129629629629E-2</v>
      </c>
      <c r="I23" s="104"/>
      <c r="J23" s="61">
        <f>IFERROR($J$19*3600/(HOUR(H23)*3600+MINUTE(H23)*60+SECOND(H23)),"")</f>
        <v>34.184942346823426</v>
      </c>
      <c r="K23" s="62" t="s">
        <v>30</v>
      </c>
      <c r="L23" s="70"/>
    </row>
    <row r="24" spans="1:12" ht="21.75" customHeight="1" x14ac:dyDescent="0.25">
      <c r="A24" s="63">
        <v>2</v>
      </c>
      <c r="B24" s="64">
        <v>150</v>
      </c>
      <c r="C24" s="65">
        <v>10116255086</v>
      </c>
      <c r="D24" s="66" t="s">
        <v>161</v>
      </c>
      <c r="E24" s="67"/>
      <c r="F24" s="79" t="s">
        <v>30</v>
      </c>
      <c r="G24" s="68" t="s">
        <v>113</v>
      </c>
      <c r="H24" s="69">
        <v>5.1261574074074077E-2</v>
      </c>
      <c r="I24" s="104">
        <f>H24-$H$23</f>
        <v>6.9444444444448361E-5</v>
      </c>
      <c r="J24" s="61">
        <f t="shared" ref="J24:J47" si="0">IFERROR($J$19*3600/(HOUR(H24)*3600+MINUTE(H24)*60+SECOND(H24)),"")</f>
        <v>34.138631745314967</v>
      </c>
      <c r="K24" s="62" t="s">
        <v>30</v>
      </c>
      <c r="L24" s="70"/>
    </row>
    <row r="25" spans="1:12" ht="21.75" customHeight="1" x14ac:dyDescent="0.25">
      <c r="A25" s="63">
        <v>3</v>
      </c>
      <c r="B25" s="64">
        <v>145</v>
      </c>
      <c r="C25" s="65">
        <v>10128681695</v>
      </c>
      <c r="D25" s="66" t="s">
        <v>140</v>
      </c>
      <c r="E25" s="67"/>
      <c r="F25" s="79" t="s">
        <v>30</v>
      </c>
      <c r="G25" s="68" t="s">
        <v>76</v>
      </c>
      <c r="H25" s="69">
        <v>5.1261574074074077E-2</v>
      </c>
      <c r="I25" s="104">
        <f t="shared" ref="I25" si="1">H25-$H$23</f>
        <v>6.9444444444448361E-5</v>
      </c>
      <c r="J25" s="61">
        <f t="shared" si="0"/>
        <v>34.138631745314967</v>
      </c>
      <c r="K25" s="62" t="s">
        <v>30</v>
      </c>
      <c r="L25" s="70"/>
    </row>
    <row r="26" spans="1:12" ht="21.75" customHeight="1" x14ac:dyDescent="0.25">
      <c r="A26" s="63">
        <v>4</v>
      </c>
      <c r="B26" s="64">
        <v>67</v>
      </c>
      <c r="C26" s="65">
        <v>10120322218</v>
      </c>
      <c r="D26" s="66" t="s">
        <v>144</v>
      </c>
      <c r="E26" s="67"/>
      <c r="F26" s="79" t="s">
        <v>33</v>
      </c>
      <c r="G26" s="68" t="s">
        <v>94</v>
      </c>
      <c r="H26" s="69">
        <v>5.1319444444444445E-2</v>
      </c>
      <c r="I26" s="104">
        <f>H26-$H$23</f>
        <v>1.2731481481481621E-4</v>
      </c>
      <c r="J26" s="61">
        <f>IFERROR($J$19*3600/(HOUR(H26)*3600+MINUTE(H26)*60+SECOND(H26)),"")</f>
        <v>34.100135317997292</v>
      </c>
      <c r="K26" s="62" t="s">
        <v>30</v>
      </c>
      <c r="L26" s="70"/>
    </row>
    <row r="27" spans="1:12" ht="21.75" customHeight="1" x14ac:dyDescent="0.25">
      <c r="A27" s="63">
        <v>5</v>
      </c>
      <c r="B27" s="64">
        <v>147</v>
      </c>
      <c r="C27" s="65">
        <v>10113505239</v>
      </c>
      <c r="D27" s="66" t="s">
        <v>154</v>
      </c>
      <c r="E27" s="67"/>
      <c r="F27" s="79" t="s">
        <v>33</v>
      </c>
      <c r="G27" s="68" t="s">
        <v>113</v>
      </c>
      <c r="H27" s="69">
        <v>5.1354166666666666E-2</v>
      </c>
      <c r="I27" s="104">
        <f t="shared" ref="I27:I47" si="2">H27-$H$23</f>
        <v>1.6203703703703692E-4</v>
      </c>
      <c r="J27" s="61">
        <f t="shared" si="0"/>
        <v>34.077079107505071</v>
      </c>
      <c r="K27" s="62" t="s">
        <v>30</v>
      </c>
      <c r="L27" s="70"/>
    </row>
    <row r="28" spans="1:12" ht="21.75" customHeight="1" x14ac:dyDescent="0.25">
      <c r="A28" s="63">
        <v>6</v>
      </c>
      <c r="B28" s="64">
        <v>149</v>
      </c>
      <c r="C28" s="65">
        <v>10113051451</v>
      </c>
      <c r="D28" s="66" t="s">
        <v>151</v>
      </c>
      <c r="E28" s="67"/>
      <c r="F28" s="79" t="s">
        <v>30</v>
      </c>
      <c r="G28" s="68" t="s">
        <v>113</v>
      </c>
      <c r="H28" s="69">
        <v>5.1354166666666666E-2</v>
      </c>
      <c r="I28" s="104">
        <f t="shared" si="2"/>
        <v>1.6203703703703692E-4</v>
      </c>
      <c r="J28" s="61">
        <f t="shared" si="0"/>
        <v>34.077079107505071</v>
      </c>
      <c r="K28" s="62"/>
      <c r="L28" s="70"/>
    </row>
    <row r="29" spans="1:12" ht="21.75" customHeight="1" x14ac:dyDescent="0.25">
      <c r="A29" s="63">
        <v>7</v>
      </c>
      <c r="B29" s="64">
        <v>91</v>
      </c>
      <c r="C29" s="65">
        <v>10114923863</v>
      </c>
      <c r="D29" s="66" t="s">
        <v>164</v>
      </c>
      <c r="E29" s="67"/>
      <c r="F29" s="79" t="s">
        <v>33</v>
      </c>
      <c r="G29" s="68" t="s">
        <v>76</v>
      </c>
      <c r="H29" s="69">
        <v>5.1354166666666666E-2</v>
      </c>
      <c r="I29" s="104">
        <f t="shared" si="2"/>
        <v>1.6203703703703692E-4</v>
      </c>
      <c r="J29" s="61">
        <f t="shared" si="0"/>
        <v>34.077079107505071</v>
      </c>
      <c r="K29" s="62"/>
      <c r="L29" s="70"/>
    </row>
    <row r="30" spans="1:12" ht="21.75" customHeight="1" x14ac:dyDescent="0.25">
      <c r="A30" s="63">
        <v>8</v>
      </c>
      <c r="B30" s="64">
        <v>146</v>
      </c>
      <c r="C30" s="65">
        <v>10113506148</v>
      </c>
      <c r="D30" s="66" t="s">
        <v>153</v>
      </c>
      <c r="E30" s="67"/>
      <c r="F30" s="79" t="s">
        <v>33</v>
      </c>
      <c r="G30" s="68" t="s">
        <v>113</v>
      </c>
      <c r="H30" s="69">
        <v>5.1354166666666666E-2</v>
      </c>
      <c r="I30" s="104">
        <f t="shared" si="2"/>
        <v>1.6203703703703692E-4</v>
      </c>
      <c r="J30" s="61">
        <f t="shared" si="0"/>
        <v>34.077079107505071</v>
      </c>
      <c r="K30" s="71"/>
      <c r="L30" s="70"/>
    </row>
    <row r="31" spans="1:12" ht="21.75" customHeight="1" x14ac:dyDescent="0.25">
      <c r="A31" s="63">
        <v>9</v>
      </c>
      <c r="B31" s="64">
        <v>109</v>
      </c>
      <c r="C31" s="65">
        <v>10118096571</v>
      </c>
      <c r="D31" s="66" t="s">
        <v>146</v>
      </c>
      <c r="E31" s="67"/>
      <c r="F31" s="79" t="s">
        <v>33</v>
      </c>
      <c r="G31" s="68" t="s">
        <v>76</v>
      </c>
      <c r="H31" s="69">
        <v>5.168981481481482E-2</v>
      </c>
      <c r="I31" s="104">
        <f t="shared" si="2"/>
        <v>4.9768518518519128E-4</v>
      </c>
      <c r="J31" s="61">
        <f t="shared" si="0"/>
        <v>33.855799373040753</v>
      </c>
      <c r="K31" s="71"/>
      <c r="L31" s="70"/>
    </row>
    <row r="32" spans="1:12" ht="21.75" customHeight="1" x14ac:dyDescent="0.25">
      <c r="A32" s="63">
        <v>10</v>
      </c>
      <c r="B32" s="64">
        <v>108</v>
      </c>
      <c r="C32" s="65">
        <v>10104582350</v>
      </c>
      <c r="D32" s="66" t="s">
        <v>149</v>
      </c>
      <c r="E32" s="67"/>
      <c r="F32" s="79" t="s">
        <v>33</v>
      </c>
      <c r="G32" s="68" t="s">
        <v>76</v>
      </c>
      <c r="H32" s="69">
        <v>5.1828703703703703E-2</v>
      </c>
      <c r="I32" s="104">
        <f t="shared" si="2"/>
        <v>6.3657407407407413E-4</v>
      </c>
      <c r="J32" s="61">
        <f t="shared" si="0"/>
        <v>33.765073693613218</v>
      </c>
      <c r="K32" s="71"/>
      <c r="L32" s="70"/>
    </row>
    <row r="33" spans="1:12" ht="21.75" customHeight="1" x14ac:dyDescent="0.25">
      <c r="A33" s="63">
        <v>11</v>
      </c>
      <c r="B33" s="64">
        <v>12</v>
      </c>
      <c r="C33" s="65">
        <v>10117211447</v>
      </c>
      <c r="D33" s="66" t="s">
        <v>147</v>
      </c>
      <c r="E33" s="67"/>
      <c r="F33" s="79" t="s">
        <v>30</v>
      </c>
      <c r="G33" s="68" t="s">
        <v>111</v>
      </c>
      <c r="H33" s="69">
        <v>5.2037037037037041E-2</v>
      </c>
      <c r="I33" s="104">
        <f t="shared" si="2"/>
        <v>8.4490740740741227E-4</v>
      </c>
      <c r="J33" s="61">
        <f t="shared" si="0"/>
        <v>33.629893238434164</v>
      </c>
      <c r="K33" s="71"/>
      <c r="L33" s="70"/>
    </row>
    <row r="34" spans="1:12" ht="21.75" customHeight="1" x14ac:dyDescent="0.25">
      <c r="A34" s="63">
        <v>12</v>
      </c>
      <c r="B34" s="64">
        <v>7</v>
      </c>
      <c r="C34" s="65">
        <v>10113107943</v>
      </c>
      <c r="D34" s="66" t="s">
        <v>145</v>
      </c>
      <c r="E34" s="67"/>
      <c r="F34" s="79" t="s">
        <v>30</v>
      </c>
      <c r="G34" s="68" t="s">
        <v>111</v>
      </c>
      <c r="H34" s="69">
        <v>5.2037037037037041E-2</v>
      </c>
      <c r="I34" s="104">
        <f t="shared" si="2"/>
        <v>8.4490740740741227E-4</v>
      </c>
      <c r="J34" s="61">
        <f t="shared" si="0"/>
        <v>33.629893238434164</v>
      </c>
      <c r="K34" s="71"/>
      <c r="L34" s="70"/>
    </row>
    <row r="35" spans="1:12" ht="21.75" customHeight="1" x14ac:dyDescent="0.25">
      <c r="A35" s="63">
        <v>13</v>
      </c>
      <c r="B35" s="64">
        <v>61</v>
      </c>
      <c r="C35" s="65">
        <v>10127392609</v>
      </c>
      <c r="D35" s="66" t="s">
        <v>150</v>
      </c>
      <c r="E35" s="67"/>
      <c r="F35" s="79" t="s">
        <v>33</v>
      </c>
      <c r="G35" s="68" t="s">
        <v>94</v>
      </c>
      <c r="H35" s="69">
        <v>5.2083333333333336E-2</v>
      </c>
      <c r="I35" s="104">
        <f t="shared" si="2"/>
        <v>8.9120370370370655E-4</v>
      </c>
      <c r="J35" s="61">
        <f t="shared" si="0"/>
        <v>33.6</v>
      </c>
      <c r="K35" s="71"/>
      <c r="L35" s="70"/>
    </row>
    <row r="36" spans="1:12" ht="21.75" customHeight="1" x14ac:dyDescent="0.25">
      <c r="A36" s="63">
        <v>14</v>
      </c>
      <c r="B36" s="64">
        <v>92</v>
      </c>
      <c r="C36" s="65">
        <v>10112967901</v>
      </c>
      <c r="D36" s="66" t="s">
        <v>159</v>
      </c>
      <c r="E36" s="67"/>
      <c r="F36" s="79" t="s">
        <v>67</v>
      </c>
      <c r="G36" s="68" t="s">
        <v>76</v>
      </c>
      <c r="H36" s="69">
        <v>5.2326388888888888E-2</v>
      </c>
      <c r="I36" s="104">
        <f t="shared" si="2"/>
        <v>1.1342592592592585E-3</v>
      </c>
      <c r="J36" s="61">
        <f t="shared" si="0"/>
        <v>33.443928334439285</v>
      </c>
      <c r="K36" s="71"/>
      <c r="L36" s="70"/>
    </row>
    <row r="37" spans="1:12" ht="21.75" customHeight="1" x14ac:dyDescent="0.25">
      <c r="A37" s="63">
        <v>15</v>
      </c>
      <c r="B37" s="64">
        <v>86</v>
      </c>
      <c r="C37" s="65">
        <v>10116905087</v>
      </c>
      <c r="D37" s="66" t="s">
        <v>160</v>
      </c>
      <c r="E37" s="67"/>
      <c r="F37" s="79" t="s">
        <v>67</v>
      </c>
      <c r="G37" s="68" t="s">
        <v>76</v>
      </c>
      <c r="H37" s="69">
        <v>5.2395833333333336E-2</v>
      </c>
      <c r="I37" s="104">
        <f t="shared" si="2"/>
        <v>1.2037037037037068E-3</v>
      </c>
      <c r="J37" s="61">
        <f t="shared" si="0"/>
        <v>33.399602385685881</v>
      </c>
      <c r="K37" s="71"/>
      <c r="L37" s="70"/>
    </row>
    <row r="38" spans="1:12" ht="21.75" customHeight="1" x14ac:dyDescent="0.25">
      <c r="A38" s="63">
        <v>16</v>
      </c>
      <c r="B38" s="64">
        <v>47</v>
      </c>
      <c r="C38" s="65">
        <v>10118768804</v>
      </c>
      <c r="D38" s="66" t="s">
        <v>155</v>
      </c>
      <c r="E38" s="67"/>
      <c r="F38" s="79" t="s">
        <v>33</v>
      </c>
      <c r="G38" s="68" t="s">
        <v>94</v>
      </c>
      <c r="H38" s="69">
        <v>5.2407407407407403E-2</v>
      </c>
      <c r="I38" s="104">
        <f t="shared" si="2"/>
        <v>1.2152777777777735E-3</v>
      </c>
      <c r="J38" s="61">
        <f t="shared" si="0"/>
        <v>33.392226148409897</v>
      </c>
      <c r="K38" s="71"/>
      <c r="L38" s="70"/>
    </row>
    <row r="39" spans="1:12" ht="21.75" customHeight="1" x14ac:dyDescent="0.25">
      <c r="A39" s="63">
        <v>17</v>
      </c>
      <c r="B39" s="64">
        <v>113</v>
      </c>
      <c r="C39" s="65">
        <v>10104417854</v>
      </c>
      <c r="D39" s="66" t="s">
        <v>143</v>
      </c>
      <c r="E39" s="67"/>
      <c r="F39" s="79" t="s">
        <v>30</v>
      </c>
      <c r="G39" s="68" t="s">
        <v>113</v>
      </c>
      <c r="H39" s="69">
        <v>5.2418981481481476E-2</v>
      </c>
      <c r="I39" s="104">
        <f t="shared" si="2"/>
        <v>1.226851851851847E-3</v>
      </c>
      <c r="J39" s="61">
        <f t="shared" si="0"/>
        <v>33.38485316846986</v>
      </c>
      <c r="K39" s="71"/>
      <c r="L39" s="70"/>
    </row>
    <row r="40" spans="1:12" ht="21.75" customHeight="1" x14ac:dyDescent="0.25">
      <c r="A40" s="63">
        <v>18</v>
      </c>
      <c r="B40" s="64">
        <v>93</v>
      </c>
      <c r="C40" s="65">
        <v>10114018430</v>
      </c>
      <c r="D40" s="66" t="s">
        <v>142</v>
      </c>
      <c r="E40" s="67"/>
      <c r="F40" s="79" t="s">
        <v>33</v>
      </c>
      <c r="G40" s="68" t="s">
        <v>76</v>
      </c>
      <c r="H40" s="69">
        <v>5.2673611111111109E-2</v>
      </c>
      <c r="I40" s="104">
        <f t="shared" si="2"/>
        <v>1.4814814814814795E-3</v>
      </c>
      <c r="J40" s="61">
        <f t="shared" si="0"/>
        <v>33.22346736980883</v>
      </c>
      <c r="K40" s="71"/>
      <c r="L40" s="70"/>
    </row>
    <row r="41" spans="1:12" ht="21.75" customHeight="1" x14ac:dyDescent="0.25">
      <c r="A41" s="63">
        <v>19</v>
      </c>
      <c r="B41" s="64">
        <v>99</v>
      </c>
      <c r="C41" s="65">
        <v>10112255656</v>
      </c>
      <c r="D41" s="66" t="s">
        <v>158</v>
      </c>
      <c r="E41" s="67"/>
      <c r="F41" s="79" t="s">
        <v>68</v>
      </c>
      <c r="G41" s="68" t="s">
        <v>76</v>
      </c>
      <c r="H41" s="69">
        <v>5.2673611111111109E-2</v>
      </c>
      <c r="I41" s="104">
        <f t="shared" si="2"/>
        <v>1.4814814814814795E-3</v>
      </c>
      <c r="J41" s="61">
        <f t="shared" si="0"/>
        <v>33.22346736980883</v>
      </c>
      <c r="K41" s="71"/>
      <c r="L41" s="70"/>
    </row>
    <row r="42" spans="1:12" ht="21.75" customHeight="1" x14ac:dyDescent="0.25">
      <c r="A42" s="63">
        <v>20</v>
      </c>
      <c r="B42" s="64">
        <v>96</v>
      </c>
      <c r="C42" s="65">
        <v>10114017925</v>
      </c>
      <c r="D42" s="66" t="s">
        <v>162</v>
      </c>
      <c r="E42" s="67"/>
      <c r="F42" s="79" t="s">
        <v>67</v>
      </c>
      <c r="G42" s="68" t="s">
        <v>76</v>
      </c>
      <c r="H42" s="69">
        <v>5.4085648148148147E-2</v>
      </c>
      <c r="I42" s="104">
        <f t="shared" si="2"/>
        <v>2.8935185185185175E-3</v>
      </c>
      <c r="J42" s="61">
        <f t="shared" si="0"/>
        <v>32.356088166060346</v>
      </c>
      <c r="K42" s="71"/>
      <c r="L42" s="70"/>
    </row>
    <row r="43" spans="1:12" ht="21.75" customHeight="1" x14ac:dyDescent="0.25">
      <c r="A43" s="63">
        <v>21</v>
      </c>
      <c r="B43" s="64">
        <v>106</v>
      </c>
      <c r="C43" s="65">
        <v>10104581643</v>
      </c>
      <c r="D43" s="66" t="s">
        <v>152</v>
      </c>
      <c r="E43" s="67"/>
      <c r="F43" s="79" t="s">
        <v>33</v>
      </c>
      <c r="G43" s="68" t="s">
        <v>76</v>
      </c>
      <c r="H43" s="69">
        <v>5.4583333333333338E-2</v>
      </c>
      <c r="I43" s="104">
        <f t="shared" si="2"/>
        <v>3.3912037037037088E-3</v>
      </c>
      <c r="J43" s="61">
        <f t="shared" si="0"/>
        <v>32.061068702290079</v>
      </c>
      <c r="K43" s="71"/>
      <c r="L43" s="70"/>
    </row>
    <row r="44" spans="1:12" ht="21.75" customHeight="1" x14ac:dyDescent="0.25">
      <c r="A44" s="63">
        <v>22</v>
      </c>
      <c r="B44" s="64">
        <v>98</v>
      </c>
      <c r="C44" s="65">
        <v>10116905188</v>
      </c>
      <c r="D44" s="66" t="s">
        <v>156</v>
      </c>
      <c r="E44" s="67"/>
      <c r="F44" s="79" t="s">
        <v>67</v>
      </c>
      <c r="G44" s="68" t="s">
        <v>76</v>
      </c>
      <c r="H44" s="69">
        <v>5.4583333333333338E-2</v>
      </c>
      <c r="I44" s="104">
        <f t="shared" si="2"/>
        <v>3.3912037037037088E-3</v>
      </c>
      <c r="J44" s="61">
        <f t="shared" si="0"/>
        <v>32.061068702290079</v>
      </c>
      <c r="K44" s="71"/>
      <c r="L44" s="70"/>
    </row>
    <row r="45" spans="1:12" ht="21.75" customHeight="1" x14ac:dyDescent="0.25">
      <c r="A45" s="63">
        <v>23</v>
      </c>
      <c r="B45" s="64">
        <v>81</v>
      </c>
      <c r="C45" s="65">
        <v>10112813509</v>
      </c>
      <c r="D45" s="66" t="s">
        <v>163</v>
      </c>
      <c r="E45" s="67"/>
      <c r="F45" s="79" t="s">
        <v>33</v>
      </c>
      <c r="G45" s="68" t="s">
        <v>76</v>
      </c>
      <c r="H45" s="69">
        <v>5.4965277777777773E-2</v>
      </c>
      <c r="I45" s="104">
        <f t="shared" si="2"/>
        <v>3.7731481481481435E-3</v>
      </c>
      <c r="J45" s="61">
        <f t="shared" si="0"/>
        <v>31.838281743524952</v>
      </c>
      <c r="K45" s="71"/>
      <c r="L45" s="70"/>
    </row>
    <row r="46" spans="1:12" ht="21.75" customHeight="1" x14ac:dyDescent="0.25">
      <c r="A46" s="63">
        <v>24</v>
      </c>
      <c r="B46" s="64">
        <v>153</v>
      </c>
      <c r="C46" s="65">
        <v>10120568960</v>
      </c>
      <c r="D46" s="66" t="s">
        <v>157</v>
      </c>
      <c r="E46" s="67"/>
      <c r="F46" s="79" t="s">
        <v>68</v>
      </c>
      <c r="G46" s="68" t="s">
        <v>94</v>
      </c>
      <c r="H46" s="69">
        <v>5.6365740740740744E-2</v>
      </c>
      <c r="I46" s="104">
        <f t="shared" si="2"/>
        <v>5.1736111111111149E-3</v>
      </c>
      <c r="J46" s="61">
        <f t="shared" si="0"/>
        <v>31.04722792607803</v>
      </c>
      <c r="K46" s="71"/>
      <c r="L46" s="70"/>
    </row>
    <row r="47" spans="1:12" ht="21.75" customHeight="1" thickBot="1" x14ac:dyDescent="0.3">
      <c r="A47" s="72">
        <v>25</v>
      </c>
      <c r="B47" s="98">
        <v>13</v>
      </c>
      <c r="C47" s="99">
        <v>10117164058</v>
      </c>
      <c r="D47" s="73" t="s">
        <v>165</v>
      </c>
      <c r="E47" s="74"/>
      <c r="F47" s="80" t="s">
        <v>30</v>
      </c>
      <c r="G47" s="75" t="s">
        <v>111</v>
      </c>
      <c r="H47" s="76">
        <v>5.6365740740740744E-2</v>
      </c>
      <c r="I47" s="105">
        <f t="shared" si="2"/>
        <v>5.1736111111111149E-3</v>
      </c>
      <c r="J47" s="102">
        <f t="shared" si="0"/>
        <v>31.04722792607803</v>
      </c>
      <c r="K47" s="77"/>
      <c r="L47" s="78"/>
    </row>
    <row r="48" spans="1:12" ht="7.5" customHeight="1" thickTop="1" thickBot="1" x14ac:dyDescent="0.35">
      <c r="A48" s="36"/>
      <c r="B48" s="37"/>
      <c r="C48" s="37"/>
      <c r="D48" s="38"/>
      <c r="E48" s="39"/>
      <c r="F48" s="40"/>
      <c r="G48" s="39"/>
      <c r="H48" s="41"/>
      <c r="I48" s="42"/>
      <c r="J48" s="41"/>
      <c r="K48" s="41"/>
      <c r="L48" s="41"/>
    </row>
    <row r="49" spans="1:13" ht="15" thickTop="1" x14ac:dyDescent="0.25">
      <c r="A49" s="143" t="s">
        <v>4</v>
      </c>
      <c r="B49" s="144"/>
      <c r="C49" s="144"/>
      <c r="D49" s="144"/>
      <c r="E49" s="144"/>
      <c r="F49" s="144"/>
      <c r="G49" s="144"/>
      <c r="H49" s="144" t="s">
        <v>5</v>
      </c>
      <c r="I49" s="144"/>
      <c r="J49" s="144"/>
      <c r="K49" s="144"/>
      <c r="L49" s="145"/>
    </row>
    <row r="50" spans="1:13" ht="14.4" x14ac:dyDescent="0.25">
      <c r="A50" s="81" t="s">
        <v>109</v>
      </c>
      <c r="B50" s="4"/>
      <c r="C50" s="43"/>
      <c r="D50" s="4"/>
      <c r="E50" s="4"/>
      <c r="F50" s="4"/>
      <c r="G50" s="44" t="s">
        <v>31</v>
      </c>
      <c r="H50" s="95">
        <v>4</v>
      </c>
      <c r="I50" s="45"/>
      <c r="K50" s="58" t="s">
        <v>29</v>
      </c>
      <c r="L50" s="59">
        <f>COUNTIF(F23:F47,"ЗМС")</f>
        <v>0</v>
      </c>
      <c r="M50" s="46"/>
    </row>
    <row r="51" spans="1:13" ht="14.4" x14ac:dyDescent="0.25">
      <c r="A51" s="82" t="s">
        <v>96</v>
      </c>
      <c r="B51" s="83"/>
      <c r="C51" s="84"/>
      <c r="D51" s="83"/>
      <c r="E51" s="83"/>
      <c r="F51" s="83"/>
      <c r="G51" s="44" t="s">
        <v>24</v>
      </c>
      <c r="H51" s="95">
        <f>H52+H57</f>
        <v>25</v>
      </c>
      <c r="I51" s="45"/>
      <c r="K51" s="58" t="s">
        <v>20</v>
      </c>
      <c r="L51" s="59">
        <f>COUNTIF(F23:F47,"МСМК")</f>
        <v>0</v>
      </c>
      <c r="M51" s="46"/>
    </row>
    <row r="52" spans="1:13" ht="14.4" x14ac:dyDescent="0.25">
      <c r="A52" s="82" t="s">
        <v>97</v>
      </c>
      <c r="B52" s="83"/>
      <c r="C52" s="85"/>
      <c r="D52" s="83"/>
      <c r="E52" s="83"/>
      <c r="F52" s="83"/>
      <c r="G52" s="44" t="s">
        <v>25</v>
      </c>
      <c r="H52" s="95">
        <f>H53+H54+H55+H56</f>
        <v>25</v>
      </c>
      <c r="I52" s="45"/>
      <c r="K52" s="58" t="s">
        <v>22</v>
      </c>
      <c r="L52" s="59">
        <f>COUNTIF(F23:F47,"МС")</f>
        <v>0</v>
      </c>
      <c r="M52" s="46"/>
    </row>
    <row r="53" spans="1:13" ht="14.4" x14ac:dyDescent="0.25">
      <c r="A53" s="82" t="s">
        <v>98</v>
      </c>
      <c r="B53" s="83"/>
      <c r="C53" s="85"/>
      <c r="D53" s="83"/>
      <c r="E53" s="83"/>
      <c r="F53" s="83"/>
      <c r="G53" s="44" t="s">
        <v>26</v>
      </c>
      <c r="H53" s="95">
        <f>COUNT(A18:A47)</f>
        <v>25</v>
      </c>
      <c r="I53" s="45"/>
      <c r="K53" s="60" t="s">
        <v>30</v>
      </c>
      <c r="L53" s="59">
        <f>COUNTIF(F23:F47,"КМС")</f>
        <v>8</v>
      </c>
      <c r="M53" s="46"/>
    </row>
    <row r="54" spans="1:13" ht="14.4" x14ac:dyDescent="0.25">
      <c r="A54" s="86"/>
      <c r="B54" s="83"/>
      <c r="C54" s="85"/>
      <c r="D54" s="83"/>
      <c r="E54" s="83"/>
      <c r="F54" s="83"/>
      <c r="G54" s="44" t="s">
        <v>37</v>
      </c>
      <c r="H54" s="95">
        <f>COUNTIF(A2:A47,"ЛИМ")</f>
        <v>0</v>
      </c>
      <c r="I54" s="45"/>
      <c r="K54" s="60" t="s">
        <v>33</v>
      </c>
      <c r="L54" s="59">
        <f>COUNTIF(F23:F47,"1 СР")</f>
        <v>11</v>
      </c>
      <c r="M54" s="46"/>
    </row>
    <row r="55" spans="1:13" ht="14.4" x14ac:dyDescent="0.25">
      <c r="A55" s="87"/>
      <c r="B55" s="88"/>
      <c r="C55" s="88"/>
      <c r="D55" s="83"/>
      <c r="E55" s="83"/>
      <c r="F55" s="83"/>
      <c r="G55" s="44" t="s">
        <v>27</v>
      </c>
      <c r="H55" s="95">
        <f>COUNTIF(A3:A47,"НФ")</f>
        <v>0</v>
      </c>
      <c r="I55" s="45"/>
      <c r="K55" s="60" t="s">
        <v>67</v>
      </c>
      <c r="L55" s="59">
        <f>COUNTIF(F23:F47,"2 СР")</f>
        <v>4</v>
      </c>
      <c r="M55" s="46"/>
    </row>
    <row r="56" spans="1:13" ht="14.4" x14ac:dyDescent="0.25">
      <c r="A56" s="89"/>
      <c r="B56" s="83"/>
      <c r="C56" s="83"/>
      <c r="D56" s="83"/>
      <c r="E56" s="83"/>
      <c r="F56" s="83"/>
      <c r="G56" s="44" t="s">
        <v>35</v>
      </c>
      <c r="H56" s="95">
        <f>COUNTIF(A3:A47,"ДСКВ")</f>
        <v>0</v>
      </c>
      <c r="I56" s="45"/>
      <c r="J56" s="46"/>
      <c r="K56" s="60" t="s">
        <v>68</v>
      </c>
      <c r="L56" s="59">
        <f>COUNTIF(F23:F47,"3 СР")</f>
        <v>2</v>
      </c>
      <c r="M56" s="46"/>
    </row>
    <row r="57" spans="1:13" ht="14.4" x14ac:dyDescent="0.25">
      <c r="A57" s="90"/>
      <c r="B57" s="12"/>
      <c r="C57" s="12"/>
      <c r="D57" s="12"/>
      <c r="E57" s="12"/>
      <c r="F57" s="12"/>
      <c r="G57" s="44" t="s">
        <v>28</v>
      </c>
      <c r="H57" s="95">
        <f>COUNTIF(A2:A47,"НС")</f>
        <v>0</v>
      </c>
      <c r="I57" s="45"/>
      <c r="J57" s="46"/>
      <c r="K57" s="44"/>
      <c r="L57" s="47"/>
      <c r="M57" s="46"/>
    </row>
    <row r="58" spans="1:13" ht="5.25" customHeight="1" x14ac:dyDescent="0.25">
      <c r="A58" s="48"/>
      <c r="B58" s="49"/>
      <c r="C58" s="49"/>
      <c r="D58" s="49"/>
      <c r="E58" s="49"/>
      <c r="F58" s="49"/>
      <c r="G58" s="27"/>
      <c r="H58" s="50"/>
      <c r="I58" s="24"/>
      <c r="J58" s="51"/>
      <c r="K58" s="51"/>
      <c r="L58" s="47"/>
      <c r="M58" s="46"/>
    </row>
    <row r="59" spans="1:13" ht="15.6" x14ac:dyDescent="0.25">
      <c r="A59" s="150" t="s">
        <v>3</v>
      </c>
      <c r="B59" s="108"/>
      <c r="C59" s="108"/>
      <c r="D59" s="108"/>
      <c r="E59" s="108"/>
      <c r="F59" s="108" t="s">
        <v>11</v>
      </c>
      <c r="G59" s="108"/>
      <c r="H59" s="108"/>
      <c r="I59" s="108" t="s">
        <v>50</v>
      </c>
      <c r="J59" s="108"/>
      <c r="K59" s="108"/>
      <c r="L59" s="109"/>
    </row>
    <row r="60" spans="1:13" x14ac:dyDescent="0.25">
      <c r="A60" s="146"/>
      <c r="B60" s="112"/>
      <c r="C60" s="112"/>
      <c r="D60" s="112"/>
      <c r="E60" s="112"/>
      <c r="F60" s="112"/>
      <c r="G60" s="112"/>
      <c r="H60" s="112"/>
      <c r="I60" s="147"/>
      <c r="J60" s="147"/>
      <c r="K60" s="147"/>
      <c r="L60" s="148"/>
    </row>
    <row r="61" spans="1:13" x14ac:dyDescent="0.25">
      <c r="A61" s="91"/>
      <c r="D61" s="92"/>
      <c r="E61" s="92"/>
      <c r="F61" s="92"/>
      <c r="G61" s="92"/>
      <c r="H61" s="92"/>
      <c r="I61" s="52"/>
      <c r="J61" s="92"/>
      <c r="K61" s="92"/>
      <c r="L61" s="93"/>
    </row>
    <row r="62" spans="1:13" x14ac:dyDescent="0.25">
      <c r="A62" s="91"/>
      <c r="D62" s="92"/>
      <c r="E62" s="92"/>
      <c r="F62" s="92"/>
      <c r="G62" s="92"/>
      <c r="H62" s="92"/>
      <c r="I62" s="52"/>
      <c r="J62" s="92"/>
      <c r="K62" s="92"/>
      <c r="L62" s="93"/>
    </row>
    <row r="63" spans="1:13" x14ac:dyDescent="0.25">
      <c r="A63" s="111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49"/>
    </row>
    <row r="64" spans="1:13" x14ac:dyDescent="0.25">
      <c r="A64" s="111"/>
      <c r="B64" s="112"/>
      <c r="C64" s="112"/>
      <c r="D64" s="112"/>
      <c r="E64" s="112"/>
      <c r="F64" s="112"/>
      <c r="G64" s="112"/>
      <c r="H64" s="112"/>
      <c r="I64" s="113"/>
      <c r="J64" s="113"/>
      <c r="K64" s="113"/>
      <c r="L64" s="114"/>
    </row>
    <row r="65" spans="1:12" ht="16.2" thickBot="1" x14ac:dyDescent="0.3">
      <c r="A65" s="106"/>
      <c r="B65" s="107"/>
      <c r="C65" s="107"/>
      <c r="D65" s="107"/>
      <c r="E65" s="107"/>
      <c r="F65" s="107" t="str">
        <f>G17</f>
        <v>ВАЙПАН В.Г. (1К, г. ОМСК)</v>
      </c>
      <c r="G65" s="107"/>
      <c r="H65" s="107"/>
      <c r="I65" s="107" t="str">
        <f>G19</f>
        <v>САВИЦКИЙ К.Н. (ВК, г. НОВОСИБИРСК)</v>
      </c>
      <c r="J65" s="107"/>
      <c r="K65" s="107"/>
      <c r="L65" s="110"/>
    </row>
    <row r="66" spans="1:12" ht="14.4" thickTop="1" x14ac:dyDescent="0.25"/>
  </sheetData>
  <sheetProtection formatCells="0" formatColumns="0" formatRows="0" sort="0" autoFilter="0" pivotTables="0"/>
  <mergeCells count="40"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A15:G15"/>
    <mergeCell ref="H15:L15"/>
    <mergeCell ref="A21:A22"/>
    <mergeCell ref="B21:B22"/>
    <mergeCell ref="C21:C22"/>
    <mergeCell ref="D21:D22"/>
    <mergeCell ref="E21:E22"/>
    <mergeCell ref="F21:F22"/>
    <mergeCell ref="G21:G22"/>
    <mergeCell ref="H21:H22"/>
    <mergeCell ref="A63:E63"/>
    <mergeCell ref="F63:L63"/>
    <mergeCell ref="I21:I22"/>
    <mergeCell ref="J21:J22"/>
    <mergeCell ref="K21:K22"/>
    <mergeCell ref="L21:L22"/>
    <mergeCell ref="A49:G49"/>
    <mergeCell ref="H49:L49"/>
    <mergeCell ref="A59:E59"/>
    <mergeCell ref="F59:H59"/>
    <mergeCell ref="I59:L59"/>
    <mergeCell ref="A60:E60"/>
    <mergeCell ref="F60:L60"/>
    <mergeCell ref="A64:E64"/>
    <mergeCell ref="F64:L64"/>
    <mergeCell ref="A65:E65"/>
    <mergeCell ref="F65:H65"/>
    <mergeCell ref="I65:L65"/>
  </mergeCells>
  <conditionalFormatting sqref="B66:B1048576 B6:B58 B1:B4 B60:B64">
    <cfRule type="duplicateValues" dxfId="7" priority="2"/>
  </conditionalFormatting>
  <conditionalFormatting sqref="H23:H47">
    <cfRule type="cellIs" dxfId="6" priority="1" operator="equal">
      <formula>0</formula>
    </cfRule>
  </conditionalFormatting>
  <printOptions horizontalCentered="1"/>
  <pageMargins left="0.19685039370078741" right="0.19685039370078741" top="0.59055118110236227" bottom="0.59055118110236227" header="0.15748031496062992" footer="0.11811023622047245"/>
  <pageSetup paperSize="256" scale="83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27958-06A2-4673-AC3F-79F7E07FE8F2}">
  <sheetPr>
    <tabColor theme="3" tint="0.59999389629810485"/>
    <pageSetUpPr fitToPage="1"/>
  </sheetPr>
  <dimension ref="A1:M53"/>
  <sheetViews>
    <sheetView view="pageBreakPreview" topLeftCell="A20" zoomScale="70" zoomScaleNormal="100" zoomScaleSheetLayoutView="70" workbookViewId="0">
      <selection activeCell="E23" sqref="E23:E34"/>
    </sheetView>
  </sheetViews>
  <sheetFormatPr defaultColWidth="9.109375" defaultRowHeight="13.8" x14ac:dyDescent="0.25"/>
  <cols>
    <col min="1" max="1" width="7" style="1" customWidth="1"/>
    <col min="2" max="2" width="7" style="92" customWidth="1"/>
    <col min="3" max="3" width="12.44140625" style="92" customWidth="1"/>
    <col min="4" max="4" width="24.33203125" style="1" customWidth="1"/>
    <col min="5" max="5" width="12.33203125" style="1" bestFit="1" customWidth="1"/>
    <col min="6" max="6" width="9.88671875" style="1" customWidth="1"/>
    <col min="7" max="7" width="24.88671875" style="1" customWidth="1"/>
    <col min="8" max="8" width="14.5546875" style="1" customWidth="1"/>
    <col min="9" max="9" width="14.5546875" style="53" customWidth="1"/>
    <col min="10" max="10" width="13.21875" style="1" customWidth="1"/>
    <col min="11" max="11" width="13.33203125" style="1" customWidth="1"/>
    <col min="12" max="12" width="23.21875" style="1" customWidth="1"/>
    <col min="13" max="14" width="11.6640625" style="1" bestFit="1" customWidth="1"/>
    <col min="15" max="16384" width="9.109375" style="1"/>
  </cols>
  <sheetData>
    <row r="1" spans="1:12" ht="22.5" customHeight="1" x14ac:dyDescent="0.2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22.5" customHeight="1" x14ac:dyDescent="0.25">
      <c r="A2" s="115" t="s">
        <v>44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ht="22.5" customHeight="1" x14ac:dyDescent="0.25">
      <c r="A3" s="115" t="s">
        <v>45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ht="22.5" customHeight="1" x14ac:dyDescent="0.25">
      <c r="A4" s="115" t="s">
        <v>10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1:12" ht="22.5" customHeight="1" x14ac:dyDescent="0.25">
      <c r="A5" s="115" t="s">
        <v>46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</row>
    <row r="6" spans="1:12" s="2" customFormat="1" ht="28.8" x14ac:dyDescent="0.25">
      <c r="A6" s="116" t="s">
        <v>41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</row>
    <row r="7" spans="1:12" s="2" customFormat="1" ht="18" customHeight="1" x14ac:dyDescent="0.25">
      <c r="A7" s="129" t="s">
        <v>16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</row>
    <row r="8" spans="1:12" s="2" customFormat="1" ht="4.5" customHeight="1" thickBot="1" x14ac:dyDescent="0.3">
      <c r="A8" s="130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</row>
    <row r="9" spans="1:12" ht="18" customHeight="1" thickTop="1" x14ac:dyDescent="0.25">
      <c r="A9" s="133" t="s">
        <v>38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5"/>
    </row>
    <row r="10" spans="1:12" ht="18" customHeight="1" x14ac:dyDescent="0.25">
      <c r="A10" s="136" t="s">
        <v>99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8"/>
    </row>
    <row r="11" spans="1:12" ht="19.5" customHeight="1" x14ac:dyDescent="0.25">
      <c r="A11" s="136" t="s">
        <v>166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8"/>
    </row>
    <row r="12" spans="1:12" ht="5.25" customHeight="1" x14ac:dyDescent="0.25">
      <c r="A12" s="117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9"/>
    </row>
    <row r="13" spans="1:12" ht="15.6" x14ac:dyDescent="0.25">
      <c r="A13" s="3" t="s">
        <v>48</v>
      </c>
      <c r="B13" s="4"/>
      <c r="C13" s="4"/>
      <c r="D13" s="5"/>
      <c r="E13" s="6"/>
      <c r="F13" s="6"/>
      <c r="G13" s="7" t="s">
        <v>107</v>
      </c>
      <c r="H13" s="6"/>
      <c r="I13" s="8"/>
      <c r="J13" s="6"/>
      <c r="K13" s="9"/>
      <c r="L13" s="10" t="s">
        <v>195</v>
      </c>
    </row>
    <row r="14" spans="1:12" ht="15.6" x14ac:dyDescent="0.25">
      <c r="A14" s="11" t="s">
        <v>192</v>
      </c>
      <c r="B14" s="12"/>
      <c r="C14" s="1"/>
      <c r="D14" s="54"/>
      <c r="E14" s="13"/>
      <c r="F14" s="13"/>
      <c r="G14" s="14" t="s">
        <v>108</v>
      </c>
      <c r="H14" s="13"/>
      <c r="I14" s="15"/>
      <c r="J14" s="13"/>
      <c r="K14" s="16"/>
      <c r="L14" s="17" t="s">
        <v>137</v>
      </c>
    </row>
    <row r="15" spans="1:12" ht="14.4" x14ac:dyDescent="0.25">
      <c r="A15" s="139" t="s">
        <v>9</v>
      </c>
      <c r="B15" s="127"/>
      <c r="C15" s="127"/>
      <c r="D15" s="127"/>
      <c r="E15" s="127"/>
      <c r="F15" s="127"/>
      <c r="G15" s="140"/>
      <c r="H15" s="126" t="s">
        <v>1</v>
      </c>
      <c r="I15" s="127"/>
      <c r="J15" s="127"/>
      <c r="K15" s="127"/>
      <c r="L15" s="128"/>
    </row>
    <row r="16" spans="1:12" ht="14.4" x14ac:dyDescent="0.25">
      <c r="A16" s="18" t="s">
        <v>17</v>
      </c>
      <c r="B16" s="19"/>
      <c r="C16" s="19"/>
      <c r="D16" s="20"/>
      <c r="E16" s="21"/>
      <c r="F16" s="20"/>
      <c r="G16" s="22"/>
      <c r="H16" s="23" t="s">
        <v>69</v>
      </c>
      <c r="I16" s="24"/>
      <c r="J16" s="21"/>
      <c r="K16" s="21"/>
      <c r="L16" s="25"/>
    </row>
    <row r="17" spans="1:12" ht="14.4" x14ac:dyDescent="0.25">
      <c r="A17" s="18" t="s">
        <v>18</v>
      </c>
      <c r="B17" s="19"/>
      <c r="C17" s="19"/>
      <c r="D17" s="22"/>
      <c r="F17" s="20"/>
      <c r="G17" s="22" t="s">
        <v>103</v>
      </c>
      <c r="H17" s="23" t="s">
        <v>39</v>
      </c>
      <c r="I17" s="24"/>
      <c r="J17" s="21"/>
      <c r="K17" s="21"/>
      <c r="L17" s="25"/>
    </row>
    <row r="18" spans="1:12" ht="14.4" x14ac:dyDescent="0.25">
      <c r="A18" s="18" t="s">
        <v>19</v>
      </c>
      <c r="B18" s="19"/>
      <c r="C18" s="19"/>
      <c r="D18" s="22"/>
      <c r="E18" s="22"/>
      <c r="F18" s="20"/>
      <c r="G18" s="22" t="s">
        <v>104</v>
      </c>
      <c r="H18" s="23" t="s">
        <v>32</v>
      </c>
      <c r="I18" s="24"/>
      <c r="J18" s="21"/>
      <c r="K18" s="21"/>
      <c r="L18" s="25"/>
    </row>
    <row r="19" spans="1:12" ht="16.2" thickBot="1" x14ac:dyDescent="0.3">
      <c r="A19" s="18" t="s">
        <v>15</v>
      </c>
      <c r="B19" s="26"/>
      <c r="C19" s="26"/>
      <c r="D19" s="27"/>
      <c r="E19" s="22"/>
      <c r="F19" s="27"/>
      <c r="G19" s="22" t="s">
        <v>49</v>
      </c>
      <c r="H19" s="94" t="s">
        <v>105</v>
      </c>
      <c r="I19" s="24"/>
      <c r="J19" s="21">
        <v>56</v>
      </c>
      <c r="K19" s="28"/>
      <c r="L19" s="29" t="s">
        <v>197</v>
      </c>
    </row>
    <row r="20" spans="1:12" ht="7.5" customHeight="1" thickTop="1" thickBot="1" x14ac:dyDescent="0.3">
      <c r="A20" s="30"/>
      <c r="B20" s="31"/>
      <c r="C20" s="31"/>
      <c r="D20" s="32"/>
      <c r="E20" s="32"/>
      <c r="F20" s="32"/>
      <c r="G20" s="32"/>
      <c r="H20" s="32"/>
      <c r="I20" s="33"/>
      <c r="J20" s="32"/>
      <c r="K20" s="32"/>
      <c r="L20" s="34"/>
    </row>
    <row r="21" spans="1:12" s="35" customFormat="1" ht="21" customHeight="1" thickTop="1" x14ac:dyDescent="0.25">
      <c r="A21" s="141" t="s">
        <v>6</v>
      </c>
      <c r="B21" s="124" t="s">
        <v>12</v>
      </c>
      <c r="C21" s="124" t="s">
        <v>36</v>
      </c>
      <c r="D21" s="124" t="s">
        <v>2</v>
      </c>
      <c r="E21" s="124" t="s">
        <v>34</v>
      </c>
      <c r="F21" s="124" t="s">
        <v>8</v>
      </c>
      <c r="G21" s="124" t="s">
        <v>13</v>
      </c>
      <c r="H21" s="124" t="s">
        <v>7</v>
      </c>
      <c r="I21" s="131" t="s">
        <v>23</v>
      </c>
      <c r="J21" s="124" t="s">
        <v>21</v>
      </c>
      <c r="K21" s="120" t="s">
        <v>40</v>
      </c>
      <c r="L21" s="122" t="s">
        <v>14</v>
      </c>
    </row>
    <row r="22" spans="1:12" s="35" customFormat="1" ht="22.5" customHeight="1" x14ac:dyDescent="0.25">
      <c r="A22" s="142"/>
      <c r="B22" s="125"/>
      <c r="C22" s="125"/>
      <c r="D22" s="125"/>
      <c r="E22" s="125"/>
      <c r="F22" s="125"/>
      <c r="G22" s="125"/>
      <c r="H22" s="125"/>
      <c r="I22" s="132"/>
      <c r="J22" s="125"/>
      <c r="K22" s="121"/>
      <c r="L22" s="123"/>
    </row>
    <row r="23" spans="1:12" ht="21.75" customHeight="1" x14ac:dyDescent="0.25">
      <c r="A23" s="63">
        <v>1</v>
      </c>
      <c r="B23" s="64">
        <v>121</v>
      </c>
      <c r="C23" s="65">
        <v>10084268530</v>
      </c>
      <c r="D23" s="66" t="s">
        <v>171</v>
      </c>
      <c r="E23" s="67"/>
      <c r="F23" s="79" t="s">
        <v>30</v>
      </c>
      <c r="G23" s="68" t="s">
        <v>94</v>
      </c>
      <c r="H23" s="69">
        <v>6.0590277777777778E-2</v>
      </c>
      <c r="I23" s="104"/>
      <c r="J23" s="61">
        <f>IFERROR($J$19*3600/(HOUR(H23)*3600+MINUTE(H23)*60+SECOND(H23)),"")</f>
        <v>38.51002865329513</v>
      </c>
      <c r="K23" s="62"/>
      <c r="L23" s="70"/>
    </row>
    <row r="24" spans="1:12" ht="21.75" customHeight="1" x14ac:dyDescent="0.25">
      <c r="A24" s="63">
        <v>2</v>
      </c>
      <c r="B24" s="64">
        <v>141</v>
      </c>
      <c r="C24" s="65">
        <v>10089576046</v>
      </c>
      <c r="D24" s="66" t="s">
        <v>170</v>
      </c>
      <c r="E24" s="67"/>
      <c r="F24" s="79" t="s">
        <v>30</v>
      </c>
      <c r="G24" s="68" t="s">
        <v>113</v>
      </c>
      <c r="H24" s="69">
        <v>6.0590277777777778E-2</v>
      </c>
      <c r="I24" s="104">
        <f>H24-$H$23</f>
        <v>0</v>
      </c>
      <c r="J24" s="61">
        <f t="shared" ref="J24:J34" si="0">IFERROR($J$19*3600/(HOUR(H24)*3600+MINUTE(H24)*60+SECOND(H24)),"")</f>
        <v>38.51002865329513</v>
      </c>
      <c r="K24" s="62"/>
      <c r="L24" s="70"/>
    </row>
    <row r="25" spans="1:12" ht="21.75" customHeight="1" x14ac:dyDescent="0.25">
      <c r="A25" s="63">
        <v>3</v>
      </c>
      <c r="B25" s="64">
        <v>138</v>
      </c>
      <c r="C25" s="65">
        <v>10116664813</v>
      </c>
      <c r="D25" s="66" t="s">
        <v>169</v>
      </c>
      <c r="E25" s="67"/>
      <c r="F25" s="79" t="s">
        <v>33</v>
      </c>
      <c r="G25" s="68" t="s">
        <v>76</v>
      </c>
      <c r="H25" s="69">
        <v>6.0590277777777778E-2</v>
      </c>
      <c r="I25" s="104">
        <f t="shared" ref="I25" si="1">H25-$H$23</f>
        <v>0</v>
      </c>
      <c r="J25" s="61">
        <f t="shared" si="0"/>
        <v>38.51002865329513</v>
      </c>
      <c r="K25" s="62"/>
      <c r="L25" s="70"/>
    </row>
    <row r="26" spans="1:12" ht="21.75" customHeight="1" x14ac:dyDescent="0.25">
      <c r="A26" s="63">
        <v>4</v>
      </c>
      <c r="B26" s="64">
        <v>144</v>
      </c>
      <c r="C26" s="65">
        <v>10093599627</v>
      </c>
      <c r="D26" s="66" t="s">
        <v>173</v>
      </c>
      <c r="E26" s="67"/>
      <c r="F26" s="79" t="s">
        <v>30</v>
      </c>
      <c r="G26" s="68" t="s">
        <v>76</v>
      </c>
      <c r="H26" s="69">
        <v>6.0590277777777778E-2</v>
      </c>
      <c r="I26" s="104">
        <f>H26-$H$23</f>
        <v>0</v>
      </c>
      <c r="J26" s="61">
        <f>IFERROR($J$19*3600/(HOUR(H26)*3600+MINUTE(H26)*60+SECOND(H26)),"")</f>
        <v>38.51002865329513</v>
      </c>
      <c r="K26" s="62"/>
      <c r="L26" s="70"/>
    </row>
    <row r="27" spans="1:12" ht="21.75" customHeight="1" x14ac:dyDescent="0.25">
      <c r="A27" s="63">
        <v>5</v>
      </c>
      <c r="B27" s="64">
        <v>126</v>
      </c>
      <c r="C27" s="65">
        <v>10092426331</v>
      </c>
      <c r="D27" s="66" t="s">
        <v>168</v>
      </c>
      <c r="E27" s="67"/>
      <c r="F27" s="79" t="s">
        <v>30</v>
      </c>
      <c r="G27" s="68" t="s">
        <v>94</v>
      </c>
      <c r="H27" s="69">
        <v>6.0590277777777778E-2</v>
      </c>
      <c r="I27" s="104">
        <f t="shared" ref="I27:I34" si="2">H27-$H$23</f>
        <v>0</v>
      </c>
      <c r="J27" s="61">
        <f t="shared" si="0"/>
        <v>38.51002865329513</v>
      </c>
      <c r="K27" s="62"/>
      <c r="L27" s="70"/>
    </row>
    <row r="28" spans="1:12" ht="21.75" customHeight="1" x14ac:dyDescent="0.25">
      <c r="A28" s="63">
        <v>6</v>
      </c>
      <c r="B28" s="64">
        <v>116</v>
      </c>
      <c r="C28" s="65">
        <v>10130334133</v>
      </c>
      <c r="D28" s="66" t="s">
        <v>196</v>
      </c>
      <c r="E28" s="67"/>
      <c r="F28" s="79" t="s">
        <v>33</v>
      </c>
      <c r="G28" s="68" t="s">
        <v>94</v>
      </c>
      <c r="H28" s="69">
        <v>6.173611111111111E-2</v>
      </c>
      <c r="I28" s="104">
        <f t="shared" si="2"/>
        <v>1.145833333333332E-3</v>
      </c>
      <c r="J28" s="61">
        <f t="shared" si="0"/>
        <v>37.795275590551178</v>
      </c>
      <c r="K28" s="62"/>
      <c r="L28" s="70"/>
    </row>
    <row r="29" spans="1:12" ht="21.75" customHeight="1" x14ac:dyDescent="0.25">
      <c r="A29" s="63">
        <v>7</v>
      </c>
      <c r="B29" s="64">
        <v>115</v>
      </c>
      <c r="C29" s="65">
        <v>10116255591</v>
      </c>
      <c r="D29" s="66" t="s">
        <v>176</v>
      </c>
      <c r="E29" s="67"/>
      <c r="F29" s="79" t="s">
        <v>30</v>
      </c>
      <c r="G29" s="68" t="s">
        <v>111</v>
      </c>
      <c r="H29" s="69">
        <v>6.173611111111111E-2</v>
      </c>
      <c r="I29" s="104">
        <f t="shared" si="2"/>
        <v>1.145833333333332E-3</v>
      </c>
      <c r="J29" s="61">
        <f t="shared" si="0"/>
        <v>37.795275590551178</v>
      </c>
      <c r="K29" s="62"/>
      <c r="L29" s="70"/>
    </row>
    <row r="30" spans="1:12" ht="21.75" customHeight="1" x14ac:dyDescent="0.25">
      <c r="A30" s="63">
        <v>8</v>
      </c>
      <c r="B30" s="64">
        <v>118</v>
      </c>
      <c r="C30" s="65">
        <v>10084385132</v>
      </c>
      <c r="D30" s="66" t="s">
        <v>174</v>
      </c>
      <c r="E30" s="67"/>
      <c r="F30" s="79" t="s">
        <v>67</v>
      </c>
      <c r="G30" s="68" t="s">
        <v>94</v>
      </c>
      <c r="H30" s="69">
        <v>6.173611111111111E-2</v>
      </c>
      <c r="I30" s="104">
        <f t="shared" si="2"/>
        <v>1.145833333333332E-3</v>
      </c>
      <c r="J30" s="61">
        <f t="shared" si="0"/>
        <v>37.795275590551178</v>
      </c>
      <c r="K30" s="71"/>
      <c r="L30" s="70"/>
    </row>
    <row r="31" spans="1:12" ht="21.75" customHeight="1" x14ac:dyDescent="0.25">
      <c r="A31" s="63">
        <v>9</v>
      </c>
      <c r="B31" s="64">
        <v>122</v>
      </c>
      <c r="C31" s="65">
        <v>10093064410</v>
      </c>
      <c r="D31" s="66" t="s">
        <v>178</v>
      </c>
      <c r="E31" s="67"/>
      <c r="F31" s="79" t="s">
        <v>68</v>
      </c>
      <c r="G31" s="68" t="s">
        <v>94</v>
      </c>
      <c r="H31" s="69">
        <v>6.173611111111111E-2</v>
      </c>
      <c r="I31" s="104">
        <f t="shared" si="2"/>
        <v>1.145833333333332E-3</v>
      </c>
      <c r="J31" s="61">
        <f t="shared" si="0"/>
        <v>37.795275590551178</v>
      </c>
      <c r="K31" s="71"/>
      <c r="L31" s="70"/>
    </row>
    <row r="32" spans="1:12" ht="21.75" customHeight="1" x14ac:dyDescent="0.25">
      <c r="A32" s="63">
        <v>10</v>
      </c>
      <c r="B32" s="64">
        <v>137</v>
      </c>
      <c r="C32" s="65">
        <v>10093065016</v>
      </c>
      <c r="D32" s="66" t="s">
        <v>177</v>
      </c>
      <c r="E32" s="67"/>
      <c r="F32" s="79" t="s">
        <v>30</v>
      </c>
      <c r="G32" s="68" t="s">
        <v>76</v>
      </c>
      <c r="H32" s="69">
        <v>6.2071759259259257E-2</v>
      </c>
      <c r="I32" s="104">
        <f t="shared" si="2"/>
        <v>1.4814814814814795E-3</v>
      </c>
      <c r="J32" s="61">
        <f t="shared" si="0"/>
        <v>37.590900615327243</v>
      </c>
      <c r="K32" s="71"/>
      <c r="L32" s="70"/>
    </row>
    <row r="33" spans="1:13" ht="21.75" customHeight="1" x14ac:dyDescent="0.25">
      <c r="A33" s="63">
        <v>11</v>
      </c>
      <c r="B33" s="64">
        <v>142</v>
      </c>
      <c r="C33" s="65">
        <v>10130083347</v>
      </c>
      <c r="D33" s="66" t="s">
        <v>172</v>
      </c>
      <c r="E33" s="67"/>
      <c r="F33" s="79" t="s">
        <v>33</v>
      </c>
      <c r="G33" s="68" t="s">
        <v>76</v>
      </c>
      <c r="H33" s="69">
        <v>6.2071759259259257E-2</v>
      </c>
      <c r="I33" s="104">
        <f t="shared" si="2"/>
        <v>1.4814814814814795E-3</v>
      </c>
      <c r="J33" s="61">
        <f t="shared" si="0"/>
        <v>37.590900615327243</v>
      </c>
      <c r="K33" s="71"/>
      <c r="L33" s="70"/>
    </row>
    <row r="34" spans="1:13" ht="21.75" customHeight="1" thickBot="1" x14ac:dyDescent="0.3">
      <c r="A34" s="72">
        <v>12</v>
      </c>
      <c r="B34" s="98">
        <v>125</v>
      </c>
      <c r="C34" s="99">
        <v>10122875136</v>
      </c>
      <c r="D34" s="73" t="s">
        <v>175</v>
      </c>
      <c r="E34" s="74"/>
      <c r="F34" s="80" t="s">
        <v>30</v>
      </c>
      <c r="G34" s="75" t="s">
        <v>94</v>
      </c>
      <c r="H34" s="76">
        <v>6.581018518518518E-2</v>
      </c>
      <c r="I34" s="105">
        <f t="shared" si="2"/>
        <v>5.2199074074074023E-3</v>
      </c>
      <c r="J34" s="102">
        <f t="shared" si="0"/>
        <v>35.455504748505099</v>
      </c>
      <c r="K34" s="77"/>
      <c r="L34" s="78"/>
    </row>
    <row r="35" spans="1:13" ht="7.5" customHeight="1" thickTop="1" thickBot="1" x14ac:dyDescent="0.35">
      <c r="A35" s="36"/>
      <c r="B35" s="37"/>
      <c r="C35" s="37"/>
      <c r="D35" s="38"/>
      <c r="E35" s="39"/>
      <c r="F35" s="40"/>
      <c r="G35" s="39"/>
      <c r="H35" s="41"/>
      <c r="I35" s="42"/>
      <c r="J35" s="41"/>
      <c r="K35" s="41"/>
      <c r="L35" s="41"/>
    </row>
    <row r="36" spans="1:13" ht="15" thickTop="1" x14ac:dyDescent="0.25">
      <c r="A36" s="143" t="s">
        <v>4</v>
      </c>
      <c r="B36" s="144"/>
      <c r="C36" s="144"/>
      <c r="D36" s="144"/>
      <c r="E36" s="144"/>
      <c r="F36" s="144"/>
      <c r="G36" s="144"/>
      <c r="H36" s="144" t="s">
        <v>5</v>
      </c>
      <c r="I36" s="144"/>
      <c r="J36" s="144"/>
      <c r="K36" s="144"/>
      <c r="L36" s="145"/>
    </row>
    <row r="37" spans="1:13" ht="14.4" x14ac:dyDescent="0.25">
      <c r="A37" s="81" t="s">
        <v>109</v>
      </c>
      <c r="B37" s="4"/>
      <c r="C37" s="43"/>
      <c r="D37" s="4"/>
      <c r="E37" s="4"/>
      <c r="F37" s="4"/>
      <c r="G37" s="44" t="s">
        <v>31</v>
      </c>
      <c r="H37" s="95">
        <v>4</v>
      </c>
      <c r="I37" s="45"/>
      <c r="K37" s="58" t="s">
        <v>29</v>
      </c>
      <c r="L37" s="59">
        <f>COUNTIF(F23:F34,"ЗМС")</f>
        <v>0</v>
      </c>
      <c r="M37" s="46"/>
    </row>
    <row r="38" spans="1:13" ht="14.4" x14ac:dyDescent="0.25">
      <c r="A38" s="82" t="s">
        <v>96</v>
      </c>
      <c r="B38" s="83"/>
      <c r="C38" s="84"/>
      <c r="D38" s="83"/>
      <c r="E38" s="83"/>
      <c r="F38" s="83"/>
      <c r="G38" s="44" t="s">
        <v>24</v>
      </c>
      <c r="H38" s="95">
        <f>H39+H44</f>
        <v>12</v>
      </c>
      <c r="I38" s="45"/>
      <c r="K38" s="58" t="s">
        <v>20</v>
      </c>
      <c r="L38" s="59">
        <f>COUNTIF(F23:F34,"МСМК")</f>
        <v>0</v>
      </c>
      <c r="M38" s="46"/>
    </row>
    <row r="39" spans="1:13" ht="14.4" x14ac:dyDescent="0.25">
      <c r="A39" s="82" t="s">
        <v>97</v>
      </c>
      <c r="B39" s="83"/>
      <c r="C39" s="85"/>
      <c r="D39" s="83"/>
      <c r="E39" s="83"/>
      <c r="F39" s="83"/>
      <c r="G39" s="44" t="s">
        <v>25</v>
      </c>
      <c r="H39" s="95">
        <f>H40+H41+H42+H43</f>
        <v>12</v>
      </c>
      <c r="I39" s="45"/>
      <c r="K39" s="58" t="s">
        <v>22</v>
      </c>
      <c r="L39" s="59">
        <f>COUNTIF(F23:F34,"МС")</f>
        <v>0</v>
      </c>
      <c r="M39" s="46"/>
    </row>
    <row r="40" spans="1:13" ht="14.4" x14ac:dyDescent="0.25">
      <c r="A40" s="82" t="s">
        <v>98</v>
      </c>
      <c r="B40" s="83"/>
      <c r="C40" s="85"/>
      <c r="D40" s="83"/>
      <c r="E40" s="83"/>
      <c r="F40" s="83"/>
      <c r="G40" s="44" t="s">
        <v>26</v>
      </c>
      <c r="H40" s="95">
        <f>COUNT(A18:A34)</f>
        <v>12</v>
      </c>
      <c r="I40" s="45"/>
      <c r="K40" s="60" t="s">
        <v>30</v>
      </c>
      <c r="L40" s="59">
        <f>COUNTIF(F23:F34,"КМС")</f>
        <v>7</v>
      </c>
      <c r="M40" s="46"/>
    </row>
    <row r="41" spans="1:13" ht="14.4" x14ac:dyDescent="0.25">
      <c r="A41" s="86"/>
      <c r="B41" s="83"/>
      <c r="C41" s="85"/>
      <c r="D41" s="83"/>
      <c r="E41" s="83"/>
      <c r="F41" s="83"/>
      <c r="G41" s="44" t="s">
        <v>37</v>
      </c>
      <c r="H41" s="95">
        <f>COUNTIF(A2:A34,"ЛИМ")</f>
        <v>0</v>
      </c>
      <c r="I41" s="45"/>
      <c r="K41" s="60" t="s">
        <v>33</v>
      </c>
      <c r="L41" s="59">
        <f>COUNTIF(F23:F34,"1 СР")</f>
        <v>3</v>
      </c>
      <c r="M41" s="46"/>
    </row>
    <row r="42" spans="1:13" ht="14.4" x14ac:dyDescent="0.25">
      <c r="A42" s="87"/>
      <c r="B42" s="88"/>
      <c r="C42" s="88"/>
      <c r="D42" s="83"/>
      <c r="E42" s="83"/>
      <c r="F42" s="83"/>
      <c r="G42" s="44" t="s">
        <v>27</v>
      </c>
      <c r="H42" s="95">
        <f>COUNTIF(A3:A34,"НФ")</f>
        <v>0</v>
      </c>
      <c r="I42" s="45"/>
      <c r="K42" s="60" t="s">
        <v>67</v>
      </c>
      <c r="L42" s="59">
        <f>COUNTIF(F23:F34,"2 СР")</f>
        <v>1</v>
      </c>
      <c r="M42" s="46"/>
    </row>
    <row r="43" spans="1:13" ht="14.4" x14ac:dyDescent="0.25">
      <c r="A43" s="89"/>
      <c r="B43" s="83"/>
      <c r="C43" s="83"/>
      <c r="D43" s="83"/>
      <c r="E43" s="83"/>
      <c r="F43" s="83"/>
      <c r="G43" s="44" t="s">
        <v>35</v>
      </c>
      <c r="H43" s="95">
        <f>COUNTIF(A3:A34,"ДСКВ")</f>
        <v>0</v>
      </c>
      <c r="I43" s="45"/>
      <c r="J43" s="46"/>
      <c r="K43" s="60" t="s">
        <v>68</v>
      </c>
      <c r="L43" s="59">
        <f>COUNTIF(F23:F34,"3 СР")</f>
        <v>1</v>
      </c>
      <c r="M43" s="46"/>
    </row>
    <row r="44" spans="1:13" ht="14.4" x14ac:dyDescent="0.25">
      <c r="A44" s="90"/>
      <c r="B44" s="12"/>
      <c r="C44" s="12"/>
      <c r="D44" s="12"/>
      <c r="E44" s="12"/>
      <c r="F44" s="12"/>
      <c r="G44" s="44" t="s">
        <v>28</v>
      </c>
      <c r="H44" s="95">
        <f>COUNTIF(A2:A34,"НС")</f>
        <v>0</v>
      </c>
      <c r="I44" s="45"/>
      <c r="J44" s="46"/>
      <c r="K44" s="44"/>
      <c r="L44" s="47"/>
      <c r="M44" s="46"/>
    </row>
    <row r="45" spans="1:13" ht="5.25" customHeight="1" x14ac:dyDescent="0.25">
      <c r="A45" s="48"/>
      <c r="B45" s="49"/>
      <c r="C45" s="49"/>
      <c r="D45" s="49"/>
      <c r="E45" s="49"/>
      <c r="F45" s="49"/>
      <c r="G45" s="27"/>
      <c r="H45" s="50"/>
      <c r="I45" s="24"/>
      <c r="J45" s="51"/>
      <c r="K45" s="51"/>
      <c r="L45" s="47"/>
      <c r="M45" s="46"/>
    </row>
    <row r="46" spans="1:13" ht="15.6" x14ac:dyDescent="0.25">
      <c r="A46" s="150" t="s">
        <v>3</v>
      </c>
      <c r="B46" s="108"/>
      <c r="C46" s="108"/>
      <c r="D46" s="108"/>
      <c r="E46" s="108"/>
      <c r="F46" s="108" t="s">
        <v>11</v>
      </c>
      <c r="G46" s="108"/>
      <c r="H46" s="108"/>
      <c r="I46" s="108" t="s">
        <v>50</v>
      </c>
      <c r="J46" s="108"/>
      <c r="K46" s="108"/>
      <c r="L46" s="109"/>
    </row>
    <row r="47" spans="1:13" x14ac:dyDescent="0.25">
      <c r="A47" s="146"/>
      <c r="B47" s="112"/>
      <c r="C47" s="112"/>
      <c r="D47" s="112"/>
      <c r="E47" s="112"/>
      <c r="F47" s="112"/>
      <c r="G47" s="112"/>
      <c r="H47" s="112"/>
      <c r="I47" s="147"/>
      <c r="J47" s="147"/>
      <c r="K47" s="147"/>
      <c r="L47" s="148"/>
    </row>
    <row r="48" spans="1:13" x14ac:dyDescent="0.25">
      <c r="A48" s="91"/>
      <c r="D48" s="92"/>
      <c r="E48" s="92"/>
      <c r="F48" s="92"/>
      <c r="G48" s="92"/>
      <c r="H48" s="92"/>
      <c r="I48" s="52"/>
      <c r="J48" s="92"/>
      <c r="K48" s="92"/>
      <c r="L48" s="93"/>
    </row>
    <row r="49" spans="1:12" x14ac:dyDescent="0.25">
      <c r="A49" s="91"/>
      <c r="D49" s="92"/>
      <c r="E49" s="92"/>
      <c r="F49" s="92"/>
      <c r="G49" s="92"/>
      <c r="H49" s="92"/>
      <c r="I49" s="52"/>
      <c r="J49" s="92"/>
      <c r="K49" s="92"/>
      <c r="L49" s="93"/>
    </row>
    <row r="50" spans="1:12" x14ac:dyDescent="0.25">
      <c r="A50" s="111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49"/>
    </row>
    <row r="51" spans="1:12" x14ac:dyDescent="0.25">
      <c r="A51" s="111"/>
      <c r="B51" s="112"/>
      <c r="C51" s="112"/>
      <c r="D51" s="112"/>
      <c r="E51" s="112"/>
      <c r="F51" s="112"/>
      <c r="G51" s="112"/>
      <c r="H51" s="112"/>
      <c r="I51" s="113"/>
      <c r="J51" s="113"/>
      <c r="K51" s="113"/>
      <c r="L51" s="114"/>
    </row>
    <row r="52" spans="1:12" ht="16.2" thickBot="1" x14ac:dyDescent="0.3">
      <c r="A52" s="106"/>
      <c r="B52" s="107"/>
      <c r="C52" s="107"/>
      <c r="D52" s="107"/>
      <c r="E52" s="107"/>
      <c r="F52" s="107" t="str">
        <f>G17</f>
        <v>ВАЙПАН В.Г. (1К, г. ОМСК)</v>
      </c>
      <c r="G52" s="107"/>
      <c r="H52" s="107"/>
      <c r="I52" s="107" t="str">
        <f>G19</f>
        <v>САВИЦКИЙ К.Н. (ВК, г. НОВОСИБИРСК)</v>
      </c>
      <c r="J52" s="107"/>
      <c r="K52" s="107"/>
      <c r="L52" s="110"/>
    </row>
    <row r="53" spans="1:12" ht="14.4" thickTop="1" x14ac:dyDescent="0.25"/>
  </sheetData>
  <sheetProtection formatCells="0" formatColumns="0" formatRows="0" sort="0" autoFilter="0" pivotTables="0"/>
  <mergeCells count="40"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A15:G15"/>
    <mergeCell ref="H15:L15"/>
    <mergeCell ref="A21:A22"/>
    <mergeCell ref="B21:B22"/>
    <mergeCell ref="C21:C22"/>
    <mergeCell ref="D21:D22"/>
    <mergeCell ref="E21:E22"/>
    <mergeCell ref="F21:F22"/>
    <mergeCell ref="G21:G22"/>
    <mergeCell ref="H21:H22"/>
    <mergeCell ref="A50:E50"/>
    <mergeCell ref="F50:L50"/>
    <mergeCell ref="I21:I22"/>
    <mergeCell ref="J21:J22"/>
    <mergeCell ref="K21:K22"/>
    <mergeCell ref="L21:L22"/>
    <mergeCell ref="A36:G36"/>
    <mergeCell ref="H36:L36"/>
    <mergeCell ref="A46:E46"/>
    <mergeCell ref="F46:H46"/>
    <mergeCell ref="I46:L46"/>
    <mergeCell ref="A47:E47"/>
    <mergeCell ref="F47:L47"/>
    <mergeCell ref="A51:E51"/>
    <mergeCell ref="F51:L51"/>
    <mergeCell ref="A52:E52"/>
    <mergeCell ref="F52:H52"/>
    <mergeCell ref="I52:L52"/>
  </mergeCells>
  <conditionalFormatting sqref="B53:B1048576 B6:B45 B1:B4 B47:B51">
    <cfRule type="duplicateValues" dxfId="5" priority="2"/>
  </conditionalFormatting>
  <conditionalFormatting sqref="H23:H34">
    <cfRule type="cellIs" dxfId="4" priority="1" operator="equal">
      <formula>0</formula>
    </cfRule>
  </conditionalFormatting>
  <printOptions horizontalCentered="1"/>
  <pageMargins left="0.19685039370078741" right="0.19685039370078741" top="0.59055118110236227" bottom="0.59055118110236227" header="0.15748031496062992" footer="0.11811023622047245"/>
  <pageSetup paperSize="256" scale="83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0385B-CDB2-4EDF-ABA4-AF725B80883D}">
  <sheetPr>
    <tabColor theme="3" tint="0.59999389629810485"/>
    <pageSetUpPr fitToPage="1"/>
  </sheetPr>
  <dimension ref="A1:M47"/>
  <sheetViews>
    <sheetView view="pageBreakPreview" topLeftCell="A8" zoomScale="70" zoomScaleNormal="100" zoomScaleSheetLayoutView="70" workbookViewId="0">
      <selection activeCell="E23" sqref="E23:E28"/>
    </sheetView>
  </sheetViews>
  <sheetFormatPr defaultColWidth="9.109375" defaultRowHeight="13.8" x14ac:dyDescent="0.25"/>
  <cols>
    <col min="1" max="1" width="7" style="1" customWidth="1"/>
    <col min="2" max="2" width="7" style="92" customWidth="1"/>
    <col min="3" max="3" width="12.44140625" style="92" customWidth="1"/>
    <col min="4" max="4" width="24.33203125" style="1" customWidth="1"/>
    <col min="5" max="5" width="12.33203125" style="1" bestFit="1" customWidth="1"/>
    <col min="6" max="6" width="9.88671875" style="1" customWidth="1"/>
    <col min="7" max="7" width="24.88671875" style="1" customWidth="1"/>
    <col min="8" max="8" width="14.5546875" style="1" customWidth="1"/>
    <col min="9" max="9" width="14.5546875" style="53" customWidth="1"/>
    <col min="10" max="10" width="13.21875" style="1" customWidth="1"/>
    <col min="11" max="11" width="13.33203125" style="1" customWidth="1"/>
    <col min="12" max="12" width="23.21875" style="1" customWidth="1"/>
    <col min="13" max="14" width="11.6640625" style="1" bestFit="1" customWidth="1"/>
    <col min="15" max="16384" width="9.109375" style="1"/>
  </cols>
  <sheetData>
    <row r="1" spans="1:12" ht="22.5" customHeight="1" x14ac:dyDescent="0.2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22.5" customHeight="1" x14ac:dyDescent="0.25">
      <c r="A2" s="115" t="s">
        <v>44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ht="22.5" customHeight="1" x14ac:dyDescent="0.25">
      <c r="A3" s="115" t="s">
        <v>45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ht="22.5" customHeight="1" x14ac:dyDescent="0.25">
      <c r="A4" s="115" t="s">
        <v>10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1:12" ht="22.5" customHeight="1" x14ac:dyDescent="0.25">
      <c r="A5" s="115" t="s">
        <v>46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</row>
    <row r="6" spans="1:12" s="2" customFormat="1" ht="28.8" x14ac:dyDescent="0.25">
      <c r="A6" s="116" t="s">
        <v>41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</row>
    <row r="7" spans="1:12" s="2" customFormat="1" ht="18" customHeight="1" x14ac:dyDescent="0.25">
      <c r="A7" s="129" t="s">
        <v>16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</row>
    <row r="8" spans="1:12" s="2" customFormat="1" ht="4.5" customHeight="1" thickBot="1" x14ac:dyDescent="0.3">
      <c r="A8" s="130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</row>
    <row r="9" spans="1:12" ht="18" customHeight="1" thickTop="1" x14ac:dyDescent="0.25">
      <c r="A9" s="133" t="s">
        <v>38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5"/>
    </row>
    <row r="10" spans="1:12" ht="18" customHeight="1" x14ac:dyDescent="0.25">
      <c r="A10" s="136" t="s">
        <v>99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8"/>
    </row>
    <row r="11" spans="1:12" ht="19.5" customHeight="1" x14ac:dyDescent="0.25">
      <c r="A11" s="136" t="s">
        <v>179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8"/>
    </row>
    <row r="12" spans="1:12" ht="5.25" customHeight="1" x14ac:dyDescent="0.25">
      <c r="A12" s="117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9"/>
    </row>
    <row r="13" spans="1:12" ht="15.6" x14ac:dyDescent="0.25">
      <c r="A13" s="3" t="s">
        <v>48</v>
      </c>
      <c r="B13" s="4"/>
      <c r="C13" s="4"/>
      <c r="D13" s="5"/>
      <c r="E13" s="6"/>
      <c r="F13" s="6"/>
      <c r="G13" s="7" t="s">
        <v>107</v>
      </c>
      <c r="H13" s="6"/>
      <c r="I13" s="8"/>
      <c r="J13" s="6"/>
      <c r="K13" s="9"/>
      <c r="L13" s="10" t="s">
        <v>195</v>
      </c>
    </row>
    <row r="14" spans="1:12" ht="15.6" x14ac:dyDescent="0.25">
      <c r="A14" s="11" t="s">
        <v>192</v>
      </c>
      <c r="B14" s="12"/>
      <c r="C14" s="1"/>
      <c r="D14" s="54"/>
      <c r="E14" s="13"/>
      <c r="F14" s="13"/>
      <c r="G14" s="14" t="s">
        <v>108</v>
      </c>
      <c r="H14" s="13"/>
      <c r="I14" s="15"/>
      <c r="J14" s="13"/>
      <c r="K14" s="16"/>
      <c r="L14" s="17" t="s">
        <v>137</v>
      </c>
    </row>
    <row r="15" spans="1:12" ht="14.4" x14ac:dyDescent="0.25">
      <c r="A15" s="139" t="s">
        <v>9</v>
      </c>
      <c r="B15" s="127"/>
      <c r="C15" s="127"/>
      <c r="D15" s="127"/>
      <c r="E15" s="127"/>
      <c r="F15" s="127"/>
      <c r="G15" s="140"/>
      <c r="H15" s="126" t="s">
        <v>1</v>
      </c>
      <c r="I15" s="127"/>
      <c r="J15" s="127"/>
      <c r="K15" s="127"/>
      <c r="L15" s="128"/>
    </row>
    <row r="16" spans="1:12" ht="14.4" x14ac:dyDescent="0.25">
      <c r="A16" s="18" t="s">
        <v>17</v>
      </c>
      <c r="B16" s="19"/>
      <c r="C16" s="19"/>
      <c r="D16" s="20"/>
      <c r="E16" s="21"/>
      <c r="F16" s="20"/>
      <c r="G16" s="22"/>
      <c r="H16" s="23" t="s">
        <v>69</v>
      </c>
      <c r="I16" s="24"/>
      <c r="J16" s="21"/>
      <c r="K16" s="21"/>
      <c r="L16" s="25"/>
    </row>
    <row r="17" spans="1:13" ht="14.4" x14ac:dyDescent="0.25">
      <c r="A17" s="18" t="s">
        <v>18</v>
      </c>
      <c r="B17" s="19"/>
      <c r="C17" s="19"/>
      <c r="D17" s="22"/>
      <c r="F17" s="20"/>
      <c r="G17" s="22" t="s">
        <v>103</v>
      </c>
      <c r="H17" s="23" t="s">
        <v>39</v>
      </c>
      <c r="I17" s="24"/>
      <c r="J17" s="21"/>
      <c r="K17" s="21"/>
      <c r="L17" s="25"/>
    </row>
    <row r="18" spans="1:13" ht="14.4" x14ac:dyDescent="0.25">
      <c r="A18" s="18" t="s">
        <v>19</v>
      </c>
      <c r="B18" s="19"/>
      <c r="C18" s="19"/>
      <c r="D18" s="22"/>
      <c r="E18" s="22"/>
      <c r="F18" s="20"/>
      <c r="G18" s="22" t="s">
        <v>104</v>
      </c>
      <c r="H18" s="23" t="s">
        <v>32</v>
      </c>
      <c r="I18" s="24"/>
      <c r="J18" s="21"/>
      <c r="K18" s="21"/>
      <c r="L18" s="25"/>
    </row>
    <row r="19" spans="1:13" ht="16.2" thickBot="1" x14ac:dyDescent="0.3">
      <c r="A19" s="18" t="s">
        <v>15</v>
      </c>
      <c r="B19" s="26"/>
      <c r="C19" s="26"/>
      <c r="D19" s="27"/>
      <c r="E19" s="22"/>
      <c r="F19" s="27"/>
      <c r="G19" s="22" t="s">
        <v>49</v>
      </c>
      <c r="H19" s="94" t="s">
        <v>105</v>
      </c>
      <c r="I19" s="24"/>
      <c r="J19" s="21">
        <v>56</v>
      </c>
      <c r="K19" s="28"/>
      <c r="L19" s="29" t="s">
        <v>197</v>
      </c>
    </row>
    <row r="20" spans="1:13" ht="7.5" customHeight="1" thickTop="1" thickBot="1" x14ac:dyDescent="0.3">
      <c r="A20" s="30"/>
      <c r="B20" s="31"/>
      <c r="C20" s="31"/>
      <c r="D20" s="32"/>
      <c r="E20" s="32"/>
      <c r="F20" s="32"/>
      <c r="G20" s="32"/>
      <c r="H20" s="32"/>
      <c r="I20" s="33"/>
      <c r="J20" s="32"/>
      <c r="K20" s="32"/>
      <c r="L20" s="34"/>
    </row>
    <row r="21" spans="1:13" s="35" customFormat="1" ht="21" customHeight="1" thickTop="1" x14ac:dyDescent="0.25">
      <c r="A21" s="141" t="s">
        <v>6</v>
      </c>
      <c r="B21" s="124" t="s">
        <v>12</v>
      </c>
      <c r="C21" s="124" t="s">
        <v>36</v>
      </c>
      <c r="D21" s="124" t="s">
        <v>2</v>
      </c>
      <c r="E21" s="124" t="s">
        <v>34</v>
      </c>
      <c r="F21" s="124" t="s">
        <v>8</v>
      </c>
      <c r="G21" s="124" t="s">
        <v>13</v>
      </c>
      <c r="H21" s="124" t="s">
        <v>7</v>
      </c>
      <c r="I21" s="131" t="s">
        <v>23</v>
      </c>
      <c r="J21" s="124" t="s">
        <v>21</v>
      </c>
      <c r="K21" s="120" t="s">
        <v>40</v>
      </c>
      <c r="L21" s="122" t="s">
        <v>14</v>
      </c>
    </row>
    <row r="22" spans="1:13" s="35" customFormat="1" ht="22.5" customHeight="1" x14ac:dyDescent="0.25">
      <c r="A22" s="142"/>
      <c r="B22" s="125"/>
      <c r="C22" s="125"/>
      <c r="D22" s="125"/>
      <c r="E22" s="125"/>
      <c r="F22" s="125"/>
      <c r="G22" s="125"/>
      <c r="H22" s="125"/>
      <c r="I22" s="132"/>
      <c r="J22" s="125"/>
      <c r="K22" s="121"/>
      <c r="L22" s="123"/>
    </row>
    <row r="23" spans="1:13" ht="21.75" customHeight="1" x14ac:dyDescent="0.25">
      <c r="A23" s="63">
        <v>1</v>
      </c>
      <c r="B23" s="64">
        <v>148</v>
      </c>
      <c r="C23" s="65">
        <v>10116168291</v>
      </c>
      <c r="D23" s="66" t="s">
        <v>181</v>
      </c>
      <c r="E23" s="67"/>
      <c r="F23" s="79" t="s">
        <v>33</v>
      </c>
      <c r="G23" s="68" t="s">
        <v>113</v>
      </c>
      <c r="H23" s="69">
        <v>6.2083333333333331E-2</v>
      </c>
      <c r="I23" s="104"/>
      <c r="J23" s="61">
        <f>IFERROR($J$19*3600/(HOUR(H23)*3600+MINUTE(H23)*60+SECOND(H23)),"")</f>
        <v>37.583892617449663</v>
      </c>
      <c r="K23" s="62"/>
      <c r="L23" s="70"/>
    </row>
    <row r="24" spans="1:13" ht="21.75" customHeight="1" x14ac:dyDescent="0.25">
      <c r="A24" s="63">
        <v>2</v>
      </c>
      <c r="B24" s="64">
        <v>120</v>
      </c>
      <c r="C24" s="65">
        <v>10104579724</v>
      </c>
      <c r="D24" s="66" t="s">
        <v>180</v>
      </c>
      <c r="E24" s="67"/>
      <c r="F24" s="79" t="s">
        <v>30</v>
      </c>
      <c r="G24" s="68" t="s">
        <v>94</v>
      </c>
      <c r="H24" s="69">
        <v>6.5752314814814819E-2</v>
      </c>
      <c r="I24" s="104">
        <f>H24-$H$23</f>
        <v>3.6689814814814883E-3</v>
      </c>
      <c r="J24" s="61">
        <f t="shared" ref="J24:J28" si="0">IFERROR($J$19*3600/(HOUR(H24)*3600+MINUTE(H24)*60+SECOND(H24)),"")</f>
        <v>35.486710086252423</v>
      </c>
      <c r="K24" s="62"/>
      <c r="L24" s="70"/>
    </row>
    <row r="25" spans="1:13" ht="21.75" customHeight="1" x14ac:dyDescent="0.25">
      <c r="A25" s="63">
        <v>3</v>
      </c>
      <c r="B25" s="64">
        <v>119</v>
      </c>
      <c r="C25" s="65">
        <v>10131403658</v>
      </c>
      <c r="D25" s="66" t="s">
        <v>182</v>
      </c>
      <c r="E25" s="67"/>
      <c r="F25" s="79" t="s">
        <v>33</v>
      </c>
      <c r="G25" s="68" t="s">
        <v>94</v>
      </c>
      <c r="H25" s="69">
        <v>6.581018518518518E-2</v>
      </c>
      <c r="I25" s="104">
        <f t="shared" ref="I25" si="1">H25-$H$23</f>
        <v>3.7268518518518493E-3</v>
      </c>
      <c r="J25" s="61">
        <f t="shared" si="0"/>
        <v>35.455504748505099</v>
      </c>
      <c r="K25" s="62"/>
      <c r="L25" s="70"/>
    </row>
    <row r="26" spans="1:13" ht="21.75" customHeight="1" x14ac:dyDescent="0.25">
      <c r="A26" s="63">
        <v>4</v>
      </c>
      <c r="B26" s="64">
        <v>123</v>
      </c>
      <c r="C26" s="65">
        <v>10118422432</v>
      </c>
      <c r="D26" s="66" t="s">
        <v>185</v>
      </c>
      <c r="E26" s="67"/>
      <c r="F26" s="79" t="s">
        <v>67</v>
      </c>
      <c r="G26" s="68" t="s">
        <v>94</v>
      </c>
      <c r="H26" s="69">
        <v>6.6689814814814813E-2</v>
      </c>
      <c r="I26" s="104">
        <f>H26-$H$23</f>
        <v>4.6064814814814822E-3</v>
      </c>
      <c r="J26" s="61">
        <f>IFERROR($J$19*3600/(HOUR(H26)*3600+MINUTE(H26)*60+SECOND(H26)),"")</f>
        <v>34.987851440472056</v>
      </c>
      <c r="K26" s="62"/>
      <c r="L26" s="70"/>
    </row>
    <row r="27" spans="1:13" ht="21.75" customHeight="1" x14ac:dyDescent="0.25">
      <c r="A27" s="63">
        <v>5</v>
      </c>
      <c r="B27" s="64">
        <v>117</v>
      </c>
      <c r="C27" s="65">
        <v>10118212163</v>
      </c>
      <c r="D27" s="66" t="s">
        <v>184</v>
      </c>
      <c r="E27" s="67"/>
      <c r="F27" s="79" t="s">
        <v>33</v>
      </c>
      <c r="G27" s="68" t="s">
        <v>94</v>
      </c>
      <c r="H27" s="69">
        <v>6.6689814814814813E-2</v>
      </c>
      <c r="I27" s="104">
        <f t="shared" ref="I27:I28" si="2">H27-$H$23</f>
        <v>4.6064814814814822E-3</v>
      </c>
      <c r="J27" s="61">
        <f t="shared" si="0"/>
        <v>34.987851440472056</v>
      </c>
      <c r="K27" s="62"/>
      <c r="L27" s="70"/>
    </row>
    <row r="28" spans="1:13" ht="21.75" customHeight="1" thickBot="1" x14ac:dyDescent="0.3">
      <c r="A28" s="72">
        <v>6</v>
      </c>
      <c r="B28" s="98">
        <v>114</v>
      </c>
      <c r="C28" s="99">
        <v>10105722304</v>
      </c>
      <c r="D28" s="73" t="s">
        <v>183</v>
      </c>
      <c r="E28" s="74"/>
      <c r="F28" s="80" t="s">
        <v>30</v>
      </c>
      <c r="G28" s="75" t="s">
        <v>111</v>
      </c>
      <c r="H28" s="76">
        <v>6.9444444444444434E-2</v>
      </c>
      <c r="I28" s="105">
        <f t="shared" si="2"/>
        <v>7.361111111111103E-3</v>
      </c>
      <c r="J28" s="102">
        <f t="shared" si="0"/>
        <v>33.6</v>
      </c>
      <c r="K28" s="103"/>
      <c r="L28" s="78"/>
    </row>
    <row r="29" spans="1:13" ht="7.5" customHeight="1" thickTop="1" thickBot="1" x14ac:dyDescent="0.35">
      <c r="A29" s="36"/>
      <c r="B29" s="37"/>
      <c r="C29" s="37"/>
      <c r="D29" s="38"/>
      <c r="E29" s="39"/>
      <c r="F29" s="40"/>
      <c r="G29" s="39"/>
      <c r="H29" s="41"/>
      <c r="I29" s="42"/>
      <c r="J29" s="41"/>
      <c r="K29" s="41"/>
      <c r="L29" s="41"/>
    </row>
    <row r="30" spans="1:13" ht="15" thickTop="1" x14ac:dyDescent="0.25">
      <c r="A30" s="143" t="s">
        <v>4</v>
      </c>
      <c r="B30" s="144"/>
      <c r="C30" s="144"/>
      <c r="D30" s="144"/>
      <c r="E30" s="144"/>
      <c r="F30" s="144"/>
      <c r="G30" s="144"/>
      <c r="H30" s="144" t="s">
        <v>5</v>
      </c>
      <c r="I30" s="144"/>
      <c r="J30" s="144"/>
      <c r="K30" s="144"/>
      <c r="L30" s="145"/>
    </row>
    <row r="31" spans="1:13" ht="14.4" x14ac:dyDescent="0.25">
      <c r="A31" s="81" t="s">
        <v>109</v>
      </c>
      <c r="B31" s="4"/>
      <c r="C31" s="43"/>
      <c r="D31" s="4"/>
      <c r="E31" s="4"/>
      <c r="F31" s="4"/>
      <c r="G31" s="44" t="s">
        <v>31</v>
      </c>
      <c r="H31" s="95">
        <v>3</v>
      </c>
      <c r="I31" s="45"/>
      <c r="K31" s="58" t="s">
        <v>29</v>
      </c>
      <c r="L31" s="59">
        <f>COUNTIF(F23:F28,"ЗМС")</f>
        <v>0</v>
      </c>
      <c r="M31" s="46"/>
    </row>
    <row r="32" spans="1:13" ht="14.4" x14ac:dyDescent="0.25">
      <c r="A32" s="82" t="s">
        <v>96</v>
      </c>
      <c r="B32" s="83"/>
      <c r="C32" s="84"/>
      <c r="D32" s="83"/>
      <c r="E32" s="83"/>
      <c r="F32" s="83"/>
      <c r="G32" s="44" t="s">
        <v>24</v>
      </c>
      <c r="H32" s="95">
        <f>H33+H38</f>
        <v>6</v>
      </c>
      <c r="I32" s="45"/>
      <c r="K32" s="58" t="s">
        <v>20</v>
      </c>
      <c r="L32" s="59">
        <f>COUNTIF(F23:F28,"МСМК")</f>
        <v>0</v>
      </c>
      <c r="M32" s="46"/>
    </row>
    <row r="33" spans="1:13" ht="14.4" x14ac:dyDescent="0.25">
      <c r="A33" s="82" t="s">
        <v>97</v>
      </c>
      <c r="B33" s="83"/>
      <c r="C33" s="85"/>
      <c r="D33" s="83"/>
      <c r="E33" s="83"/>
      <c r="F33" s="83"/>
      <c r="G33" s="44" t="s">
        <v>25</v>
      </c>
      <c r="H33" s="95">
        <f>H34+H35+H36+H37</f>
        <v>6</v>
      </c>
      <c r="I33" s="45"/>
      <c r="K33" s="58" t="s">
        <v>22</v>
      </c>
      <c r="L33" s="59">
        <f>COUNTIF(F23:F28,"МС")</f>
        <v>0</v>
      </c>
      <c r="M33" s="46"/>
    </row>
    <row r="34" spans="1:13" ht="14.4" x14ac:dyDescent="0.25">
      <c r="A34" s="82" t="s">
        <v>98</v>
      </c>
      <c r="B34" s="83"/>
      <c r="C34" s="85"/>
      <c r="D34" s="83"/>
      <c r="E34" s="83"/>
      <c r="F34" s="83"/>
      <c r="G34" s="44" t="s">
        <v>26</v>
      </c>
      <c r="H34" s="95">
        <f>COUNT(A18:A28)</f>
        <v>6</v>
      </c>
      <c r="I34" s="45"/>
      <c r="K34" s="60" t="s">
        <v>30</v>
      </c>
      <c r="L34" s="59">
        <f>COUNTIF(F23:F28,"КМС")</f>
        <v>2</v>
      </c>
      <c r="M34" s="46"/>
    </row>
    <row r="35" spans="1:13" ht="14.4" x14ac:dyDescent="0.25">
      <c r="A35" s="86"/>
      <c r="B35" s="83"/>
      <c r="C35" s="85"/>
      <c r="D35" s="83"/>
      <c r="E35" s="83"/>
      <c r="F35" s="83"/>
      <c r="G35" s="44" t="s">
        <v>37</v>
      </c>
      <c r="H35" s="95">
        <f>COUNTIF(A2:A28,"ЛИМ")</f>
        <v>0</v>
      </c>
      <c r="I35" s="45"/>
      <c r="K35" s="60" t="s">
        <v>33</v>
      </c>
      <c r="L35" s="59">
        <f>COUNTIF(F23:F28,"1 СР")</f>
        <v>3</v>
      </c>
      <c r="M35" s="46"/>
    </row>
    <row r="36" spans="1:13" ht="14.4" x14ac:dyDescent="0.25">
      <c r="A36" s="87"/>
      <c r="B36" s="88"/>
      <c r="C36" s="88"/>
      <c r="D36" s="83"/>
      <c r="E36" s="83"/>
      <c r="F36" s="83"/>
      <c r="G36" s="44" t="s">
        <v>27</v>
      </c>
      <c r="H36" s="95">
        <f>COUNTIF(A3:A28,"НФ")</f>
        <v>0</v>
      </c>
      <c r="I36" s="45"/>
      <c r="K36" s="60" t="s">
        <v>67</v>
      </c>
      <c r="L36" s="59">
        <f>COUNTIF(F23:F28,"2 СР")</f>
        <v>1</v>
      </c>
      <c r="M36" s="46"/>
    </row>
    <row r="37" spans="1:13" ht="14.4" x14ac:dyDescent="0.25">
      <c r="A37" s="89"/>
      <c r="B37" s="83"/>
      <c r="C37" s="83"/>
      <c r="D37" s="83"/>
      <c r="E37" s="83"/>
      <c r="F37" s="83"/>
      <c r="G37" s="44" t="s">
        <v>35</v>
      </c>
      <c r="H37" s="95">
        <f>COUNTIF(A3:A28,"ДСКВ")</f>
        <v>0</v>
      </c>
      <c r="I37" s="45"/>
      <c r="J37" s="46"/>
      <c r="K37" s="60" t="s">
        <v>68</v>
      </c>
      <c r="L37" s="59">
        <f>COUNTIF(F23:F28,"3 СР")</f>
        <v>0</v>
      </c>
      <c r="M37" s="46"/>
    </row>
    <row r="38" spans="1:13" ht="14.4" x14ac:dyDescent="0.25">
      <c r="A38" s="90"/>
      <c r="B38" s="12"/>
      <c r="C38" s="12"/>
      <c r="D38" s="12"/>
      <c r="E38" s="12"/>
      <c r="F38" s="12"/>
      <c r="G38" s="44" t="s">
        <v>28</v>
      </c>
      <c r="H38" s="95">
        <f>COUNTIF(A2:A28,"НС")</f>
        <v>0</v>
      </c>
      <c r="I38" s="45"/>
      <c r="J38" s="46"/>
      <c r="K38" s="44"/>
      <c r="L38" s="47"/>
      <c r="M38" s="46"/>
    </row>
    <row r="39" spans="1:13" ht="5.25" customHeight="1" x14ac:dyDescent="0.25">
      <c r="A39" s="48"/>
      <c r="B39" s="49"/>
      <c r="C39" s="49"/>
      <c r="D39" s="49"/>
      <c r="E39" s="49"/>
      <c r="F39" s="49"/>
      <c r="G39" s="27"/>
      <c r="H39" s="50"/>
      <c r="I39" s="24"/>
      <c r="J39" s="51"/>
      <c r="K39" s="51"/>
      <c r="L39" s="47"/>
      <c r="M39" s="46"/>
    </row>
    <row r="40" spans="1:13" ht="15.6" x14ac:dyDescent="0.25">
      <c r="A40" s="150" t="s">
        <v>3</v>
      </c>
      <c r="B40" s="108"/>
      <c r="C40" s="108"/>
      <c r="D40" s="108"/>
      <c r="E40" s="108"/>
      <c r="F40" s="108" t="s">
        <v>11</v>
      </c>
      <c r="G40" s="108"/>
      <c r="H40" s="108"/>
      <c r="I40" s="108" t="s">
        <v>50</v>
      </c>
      <c r="J40" s="108"/>
      <c r="K40" s="108"/>
      <c r="L40" s="109"/>
    </row>
    <row r="41" spans="1:13" x14ac:dyDescent="0.25">
      <c r="A41" s="146"/>
      <c r="B41" s="112"/>
      <c r="C41" s="112"/>
      <c r="D41" s="112"/>
      <c r="E41" s="112"/>
      <c r="F41" s="112"/>
      <c r="G41" s="112"/>
      <c r="H41" s="112"/>
      <c r="I41" s="147"/>
      <c r="J41" s="147"/>
      <c r="K41" s="147"/>
      <c r="L41" s="148"/>
    </row>
    <row r="42" spans="1:13" x14ac:dyDescent="0.25">
      <c r="A42" s="91"/>
      <c r="D42" s="92"/>
      <c r="E42" s="92"/>
      <c r="F42" s="92"/>
      <c r="G42" s="92"/>
      <c r="H42" s="92"/>
      <c r="I42" s="52"/>
      <c r="J42" s="92"/>
      <c r="K42" s="92"/>
      <c r="L42" s="93"/>
    </row>
    <row r="43" spans="1:13" x14ac:dyDescent="0.25">
      <c r="A43" s="91"/>
      <c r="D43" s="92"/>
      <c r="E43" s="92"/>
      <c r="F43" s="92"/>
      <c r="G43" s="92"/>
      <c r="H43" s="92"/>
      <c r="I43" s="52"/>
      <c r="J43" s="92"/>
      <c r="K43" s="92"/>
      <c r="L43" s="93"/>
    </row>
    <row r="44" spans="1:13" x14ac:dyDescent="0.25">
      <c r="A44" s="111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49"/>
    </row>
    <row r="45" spans="1:13" x14ac:dyDescent="0.25">
      <c r="A45" s="111"/>
      <c r="B45" s="112"/>
      <c r="C45" s="112"/>
      <c r="D45" s="112"/>
      <c r="E45" s="112"/>
      <c r="F45" s="112"/>
      <c r="G45" s="112"/>
      <c r="H45" s="112"/>
      <c r="I45" s="113"/>
      <c r="J45" s="113"/>
      <c r="K45" s="113"/>
      <c r="L45" s="114"/>
    </row>
    <row r="46" spans="1:13" ht="16.2" thickBot="1" x14ac:dyDescent="0.3">
      <c r="A46" s="106"/>
      <c r="B46" s="107"/>
      <c r="C46" s="107"/>
      <c r="D46" s="107"/>
      <c r="E46" s="107"/>
      <c r="F46" s="107" t="str">
        <f>G17</f>
        <v>ВАЙПАН В.Г. (1К, г. ОМСК)</v>
      </c>
      <c r="G46" s="107"/>
      <c r="H46" s="107"/>
      <c r="I46" s="107" t="str">
        <f>G19</f>
        <v>САВИЦКИЙ К.Н. (ВК, г. НОВОСИБИРСК)</v>
      </c>
      <c r="J46" s="107"/>
      <c r="K46" s="107"/>
      <c r="L46" s="110"/>
    </row>
    <row r="47" spans="1:13" ht="14.4" thickTop="1" x14ac:dyDescent="0.25"/>
  </sheetData>
  <sheetProtection formatCells="0" formatColumns="0" formatRows="0" sort="0" autoFilter="0" pivotTables="0"/>
  <mergeCells count="40"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A15:G15"/>
    <mergeCell ref="H15:L15"/>
    <mergeCell ref="A21:A22"/>
    <mergeCell ref="B21:B22"/>
    <mergeCell ref="C21:C22"/>
    <mergeCell ref="D21:D22"/>
    <mergeCell ref="E21:E22"/>
    <mergeCell ref="F21:F22"/>
    <mergeCell ref="G21:G22"/>
    <mergeCell ref="H21:H22"/>
    <mergeCell ref="A44:E44"/>
    <mergeCell ref="F44:L44"/>
    <mergeCell ref="I21:I22"/>
    <mergeCell ref="J21:J22"/>
    <mergeCell ref="K21:K22"/>
    <mergeCell ref="L21:L22"/>
    <mergeCell ref="A30:G30"/>
    <mergeCell ref="H30:L30"/>
    <mergeCell ref="A40:E40"/>
    <mergeCell ref="F40:H40"/>
    <mergeCell ref="I40:L40"/>
    <mergeCell ref="A41:E41"/>
    <mergeCell ref="F41:L41"/>
    <mergeCell ref="A45:E45"/>
    <mergeCell ref="F45:L45"/>
    <mergeCell ref="A46:E46"/>
    <mergeCell ref="F46:H46"/>
    <mergeCell ref="I46:L46"/>
  </mergeCells>
  <conditionalFormatting sqref="B47:B1048576 B6:B39 B1:B4 B41:B45">
    <cfRule type="duplicateValues" dxfId="3" priority="2"/>
  </conditionalFormatting>
  <conditionalFormatting sqref="H23:H28">
    <cfRule type="cellIs" dxfId="2" priority="1" operator="equal">
      <formula>0</formula>
    </cfRule>
  </conditionalFormatting>
  <printOptions horizontalCentered="1"/>
  <pageMargins left="0.19685039370078741" right="0.19685039370078741" top="0.59055118110236227" bottom="0.59055118110236227" header="0.15748031496062992" footer="0.11811023622047245"/>
  <pageSetup paperSize="256" scale="83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20</vt:i4>
      </vt:variant>
    </vt:vector>
  </HeadingPairs>
  <TitlesOfParts>
    <vt:vector size="30" baseType="lpstr">
      <vt:lpstr>юн-ши 15-16 инд гонка</vt:lpstr>
      <vt:lpstr>дев-ки 15-16 инд гонка</vt:lpstr>
      <vt:lpstr>юн-ры 17-18 инд гонка</vt:lpstr>
      <vt:lpstr>юн-ки 17-18 инд гонка</vt:lpstr>
      <vt:lpstr>мужчины инд гонка</vt:lpstr>
      <vt:lpstr>юн-ши 15-16 групп гонка</vt:lpstr>
      <vt:lpstr>дев-ки 15-16 групп гонка</vt:lpstr>
      <vt:lpstr>юн-ры 17-18 групп гонка</vt:lpstr>
      <vt:lpstr>юн-ки 17-18 групп гонка</vt:lpstr>
      <vt:lpstr>мужчины групп гонка</vt:lpstr>
      <vt:lpstr>'дев-ки 15-16 групп гонка'!Заголовки_для_печати</vt:lpstr>
      <vt:lpstr>'дев-ки 15-16 инд гонка'!Заголовки_для_печати</vt:lpstr>
      <vt:lpstr>'мужчины групп гонка'!Заголовки_для_печати</vt:lpstr>
      <vt:lpstr>'мужчины инд гонка'!Заголовки_для_печати</vt:lpstr>
      <vt:lpstr>'юн-ки 17-18 групп гонка'!Заголовки_для_печати</vt:lpstr>
      <vt:lpstr>'юн-ки 17-18 инд гонка'!Заголовки_для_печати</vt:lpstr>
      <vt:lpstr>'юн-ры 17-18 групп гонка'!Заголовки_для_печати</vt:lpstr>
      <vt:lpstr>'юн-ры 17-18 инд гонка'!Заголовки_для_печати</vt:lpstr>
      <vt:lpstr>'юн-ши 15-16 групп гонка'!Заголовки_для_печати</vt:lpstr>
      <vt:lpstr>'юн-ши 15-16 инд гонка'!Заголовки_для_печати</vt:lpstr>
      <vt:lpstr>'дев-ки 15-16 групп гонка'!Область_печати</vt:lpstr>
      <vt:lpstr>'дев-ки 15-16 инд гонка'!Область_печати</vt:lpstr>
      <vt:lpstr>'мужчины групп гонка'!Область_печати</vt:lpstr>
      <vt:lpstr>'мужчины инд гонка'!Область_печати</vt:lpstr>
      <vt:lpstr>'юн-ки 17-18 групп гонка'!Область_печати</vt:lpstr>
      <vt:lpstr>'юн-ки 17-18 инд гонка'!Область_печати</vt:lpstr>
      <vt:lpstr>'юн-ры 17-18 групп гонка'!Область_печати</vt:lpstr>
      <vt:lpstr>'юн-ры 17-18 инд гонка'!Область_печати</vt:lpstr>
      <vt:lpstr>'юн-ши 15-16 групп гонка'!Область_печати</vt:lpstr>
      <vt:lpstr>'юн-ши 15-16 инд гонка'!Область_печати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2022-04-17T13:42:06Z</cp:lastPrinted>
  <dcterms:created xsi:type="dcterms:W3CDTF">1996-10-08T23:32:33Z</dcterms:created>
  <dcterms:modified xsi:type="dcterms:W3CDTF">2023-06-20T10:12:27Z</dcterms:modified>
</cp:coreProperties>
</file>