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арина\Desktop\исправлено\"/>
    </mc:Choice>
  </mc:AlternateContent>
  <xr:revisionPtr revIDLastSave="0" documentId="13_ncr:1_{329E2F13-4788-4B1A-966A-B6546E40D9E1}" xr6:coauthVersionLast="47" xr6:coauthVersionMax="47" xr10:uidLastSave="{00000000-0000-0000-0000-000000000000}"/>
  <bookViews>
    <workbookView xWindow="-120" yWindow="-120" windowWidth="20730" windowHeight="11160" tabRatio="787" xr2:uid="{00000000-000D-0000-FFFF-FFFF00000000}"/>
  </bookViews>
  <sheets>
    <sheet name="Итоговый протокол" sheetId="122" r:id="rId1"/>
  </sheets>
  <definedNames>
    <definedName name="_xlnm.Print_Titles" localSheetId="0">'Итоговый протокол'!$21:$21</definedName>
    <definedName name="_xlnm.Print_Area" localSheetId="0">'Итоговый протокол'!$A$1:$L$59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122" l="1"/>
  <c r="J53" i="122"/>
  <c r="H47" i="122"/>
  <c r="I39" i="122" l="1"/>
  <c r="J39" i="122"/>
  <c r="I40" i="122"/>
  <c r="J40" i="122"/>
  <c r="G59" i="122" l="1"/>
  <c r="J23" i="122" l="1"/>
  <c r="J24" i="122"/>
  <c r="J25" i="122"/>
  <c r="J26" i="122"/>
  <c r="J27" i="122"/>
  <c r="J28" i="122"/>
  <c r="J29" i="122"/>
  <c r="J30" i="122"/>
  <c r="J31" i="122"/>
  <c r="J32" i="122"/>
  <c r="J33" i="122"/>
  <c r="J34" i="122"/>
  <c r="J35" i="122"/>
  <c r="J36" i="122"/>
  <c r="J37" i="122"/>
  <c r="J38" i="122"/>
  <c r="J22" i="122"/>
  <c r="A59" i="122"/>
  <c r="G53" i="122"/>
  <c r="D53" i="122"/>
  <c r="A53" i="122"/>
  <c r="H51" i="122" l="1"/>
  <c r="H50" i="122"/>
  <c r="H49" i="122"/>
  <c r="H48" i="122"/>
  <c r="H46" i="122" l="1"/>
  <c r="H45" i="122" s="1"/>
  <c r="I23" i="122"/>
  <c r="L44" i="122"/>
  <c r="I24" i="122" l="1"/>
  <c r="I25" i="122"/>
  <c r="I26" i="122"/>
  <c r="I27" i="122"/>
  <c r="I28" i="122"/>
  <c r="I29" i="122"/>
  <c r="I30" i="122"/>
  <c r="I31" i="122"/>
  <c r="I32" i="122"/>
  <c r="I33" i="122"/>
  <c r="I34" i="122"/>
  <c r="I35" i="122"/>
  <c r="I36" i="122"/>
  <c r="I37" i="122"/>
  <c r="I38" i="122"/>
  <c r="L50" i="122" l="1"/>
  <c r="L45" i="122"/>
</calcChain>
</file>

<file path=xl/sharedStrings.xml><?xml version="1.0" encoding="utf-8"?>
<sst xmlns="http://schemas.openxmlformats.org/spreadsheetml/2006/main" count="118" uniqueCount="80">
  <si>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</si>
  <si>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</si>
  <si>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</si>
  <si>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</si>
  <si>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</si>
  <si>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</si>
  <si>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</si>
  <si>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</si>
  <si>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</si>
  <si>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</si>
  <si>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</si>
  <si>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</si>
  <si>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</si>
  <si>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</si>
  <si>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</si>
  <si>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</si>
  <si>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</si>
  <si>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</si>
  <si>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СКОРОСТЬ км/ч</t>
  </si>
  <si>
    <t>МС</t>
  </si>
  <si>
    <t>ОТСТАВАНИЕ</t>
  </si>
  <si>
    <t>шоссе - многодневная гонка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</si>
  <si>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</si>
  <si>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</si>
  <si>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</si>
  <si>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</si>
  <si>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</si>
  <si>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</si>
  <si>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</si>
  <si>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</si>
  <si>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</si>
  <si>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</si>
  <si>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</si>
  <si>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</si>
  <si>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Лимит времени</t>
  </si>
  <si>
    <t>ИТОГОВЫЙ ПРОТОКОЛ</t>
  </si>
  <si>
    <t>ВЫПОЛНЕНИЕ НТУ ЕВСК</t>
  </si>
  <si>
    <t/>
  </si>
  <si>
    <t>3 СР</t>
  </si>
  <si>
    <t>2 СР</t>
  </si>
  <si>
    <t>СУММА ПОЛОЖИТЕЛЬНЫХ ПЕРЕПАДОВ ВЫСОТЫ НА ДИСТАНЦИИ (ТС)(м):</t>
  </si>
  <si>
    <t>ДИСТАНЦИЯ (км) /  ЭТАПОВ</t>
  </si>
  <si>
    <t>Комитет по спорту Псковской области</t>
  </si>
  <si>
    <t>Федерация велосипедного спорта Псковской области</t>
  </si>
  <si>
    <t>Ю.П. Карпенков (ВК, Псковская область)</t>
  </si>
  <si>
    <t>М.А. Иванова (ВК, Псковская область)</t>
  </si>
  <si>
    <t>С.А. Бабаев (ВК, Псковская область)</t>
  </si>
  <si>
    <t>Псковская область</t>
  </si>
  <si>
    <t>г. Санкт-Петербург</t>
  </si>
  <si>
    <t>Воронежская область</t>
  </si>
  <si>
    <t>ПЕРВЕНСТВО РОССИИ</t>
  </si>
  <si>
    <t>ЮНИОРКИ 17-18 ЛЕТ</t>
  </si>
  <si>
    <t>№ ЕКП 2024: 2008600022024089</t>
  </si>
  <si>
    <t>№ ВРВС: 0080671811Я</t>
  </si>
  <si>
    <t>МЕСТО ПРОВЕДЕНИЯ: пгт. Пушкинские Горы</t>
  </si>
  <si>
    <t>ДАТА ПРОВЕДЕНИЯ: 07-13 июля 2024 года</t>
  </si>
  <si>
    <t>Федерация велосипедного спорта России</t>
  </si>
  <si>
    <t>ГОРБАЧЕНКО Полина</t>
  </si>
  <si>
    <t>БОР Елизавета</t>
  </si>
  <si>
    <t>ЛОСЕВА Алина</t>
  </si>
  <si>
    <t>ЖЕЛОНКИНА Софья</t>
  </si>
  <si>
    <t>ИСМАГИЛОВА Лилия</t>
  </si>
  <si>
    <t>БОГДАНОВА Алена</t>
  </si>
  <si>
    <t>БРЮХОВА Мария</t>
  </si>
  <si>
    <t>КАНИЩЕВА Софья</t>
  </si>
  <si>
    <t>ТАДЖИЕВА Алина</t>
  </si>
  <si>
    <t>КАСИМОВА Виолетта</t>
  </si>
  <si>
    <t>ДИКАЯ Арина</t>
  </si>
  <si>
    <t xml:space="preserve">ОСИПОВА Виктория </t>
  </si>
  <si>
    <t>ИЛЮШЕНКО Виктория</t>
  </si>
  <si>
    <t>ТКАЧУК Анастасия</t>
  </si>
  <si>
    <t>ДАВЫДОВСКАЯ Ольга</t>
  </si>
  <si>
    <t>ЖУРАВЛЕВА Екатерина</t>
  </si>
  <si>
    <t>БАРИНОВА Диана</t>
  </si>
  <si>
    <t>ЖАТЬКО Владислава</t>
  </si>
  <si>
    <t>КУЗНЕЦОВА Алина</t>
  </si>
  <si>
    <t>СЛЕСАРЕВА Елизавета</t>
  </si>
  <si>
    <t>НФ</t>
  </si>
  <si>
    <t>г. Москва</t>
  </si>
  <si>
    <t>НФ на 2 этапе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</si>
</sst>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4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6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46" fontId="7" fillId="0" borderId="0" xfId="2" applyNumberFormat="1" applyFont="1" applyAlignment="1">
      <alignment horizontal="center" vertical="center"/>
    </xf>
    <xf numFmtId="21" fontId="6" fillId="0" borderId="0" xfId="2" applyNumberFormat="1" applyFont="1" applyAlignment="1">
      <alignment horizontal="center" vertical="center"/>
    </xf>
    <xf numFmtId="46" fontId="7" fillId="0" borderId="0" xfId="2" applyNumberFormat="1" applyFont="1" applyAlignment="1">
      <alignment vertical="center"/>
    </xf>
    <xf numFmtId="21" fontId="6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21" fontId="11" fillId="0" borderId="0" xfId="2" applyNumberFormat="1" applyFont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46" fontId="7" fillId="2" borderId="0" xfId="3" applyNumberFormat="1" applyFont="1" applyFill="1" applyAlignment="1">
      <alignment horizontal="center" vertical="center" wrapText="1"/>
    </xf>
    <xf numFmtId="21" fontId="7" fillId="2" borderId="0" xfId="3" applyNumberFormat="1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top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justify"/>
    </xf>
    <xf numFmtId="0" fontId="15" fillId="0" borderId="0" xfId="8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 wrapText="1"/>
    </xf>
    <xf numFmtId="46" fontId="12" fillId="0" borderId="0" xfId="2" applyNumberFormat="1" applyFont="1" applyAlignment="1">
      <alignment vertical="center" wrapText="1"/>
    </xf>
    <xf numFmtId="21" fontId="13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49" fontId="11" fillId="0" borderId="0" xfId="2" applyNumberFormat="1" applyFont="1" applyAlignment="1">
      <alignment vertical="center"/>
    </xf>
    <xf numFmtId="0" fontId="6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6" fillId="0" borderId="0" xfId="2" applyFont="1" applyAlignment="1">
      <alignment horizontal="left" vertical="center"/>
    </xf>
    <xf numFmtId="49" fontId="16" fillId="0" borderId="0" xfId="2" applyNumberFormat="1" applyFont="1" applyAlignment="1">
      <alignment horizontal="right" vertical="center"/>
    </xf>
    <xf numFmtId="49" fontId="16" fillId="0" borderId="0" xfId="2" applyNumberFormat="1" applyFont="1" applyAlignment="1">
      <alignment vertical="center"/>
    </xf>
    <xf numFmtId="21" fontId="16" fillId="0" borderId="0" xfId="2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9" fontId="16" fillId="0" borderId="0" xfId="2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7" fillId="2" borderId="0" xfId="2" applyFont="1" applyFill="1" applyAlignment="1">
      <alignment vertical="center"/>
    </xf>
    <xf numFmtId="0" fontId="22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right" vertical="center"/>
    </xf>
    <xf numFmtId="14" fontId="6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13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3" xfId="11" xr:uid="{00000000-0005-0000-0000-000008000000}"/>
    <cellStyle name="Обычный 3 4" xfId="9" xr:uid="{00000000-0005-0000-0000-000009000000}"/>
    <cellStyle name="Обычный 4" xfId="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28576</xdr:rowOff>
    </xdr:from>
    <xdr:to>
      <xdr:col>1</xdr:col>
      <xdr:colOff>361950</xdr:colOff>
      <xdr:row>3</xdr:row>
      <xdr:rowOff>57151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C4E95FC-0BDB-44D5-8A2D-B124BE24A4E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8576"/>
          <a:ext cx="695325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3812</xdr:colOff>
      <xdr:row>0</xdr:row>
      <xdr:rowOff>57151</xdr:rowOff>
    </xdr:from>
    <xdr:to>
      <xdr:col>3</xdr:col>
      <xdr:colOff>416379</xdr:colOff>
      <xdr:row>3</xdr:row>
      <xdr:rowOff>114300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967A7D7-09D9-4DF7-8EED-C280EBEA3F3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887" y="57151"/>
          <a:ext cx="1298392" cy="809624"/>
        </a:xfrm>
        <a:prstGeom prst="rect">
          <a:avLst/>
        </a:prstGeom>
      </xdr:spPr>
    </xdr:pic>
    <xdr:clientData/>
  </xdr:twoCellAnchor>
  <xdr:twoCellAnchor editAs="oneCell">
    <xdr:from>
      <xdr:col>11</xdr:col>
      <xdr:colOff>219075</xdr:colOff>
      <xdr:row>0</xdr:row>
      <xdr:rowOff>114300</xdr:rowOff>
    </xdr:from>
    <xdr:to>
      <xdr:col>11</xdr:col>
      <xdr:colOff>981563</xdr:colOff>
      <xdr:row>3</xdr:row>
      <xdr:rowOff>188703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F25C217-0323-41A7-ABDE-27CEA250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114300"/>
          <a:ext cx="762488" cy="826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X59"/>
  <sheetViews>
    <sheetView tabSelected="1" view="pageBreakPreview" topLeftCell="A40" zoomScaleNormal="100" zoomScaleSheetLayoutView="100" workbookViewId="0">
      <selection activeCell="N11" sqref="N11"/>
    </sheetView>
  </sheetViews>
  <sheetFormatPr defaultColWidth="9.140625" defaultRowHeight="12.75" x14ac:dyDescent="0.2"/>
  <cols>
    <col min="1" max="1" width="7" style="1" customWidth="1"/>
    <col min="2" max="2" width="7.7109375" style="7" customWidth="1"/>
    <col min="3" max="3" width="13.28515625" style="7" customWidth="1"/>
    <col min="4" max="4" width="22.5703125" style="1" customWidth="1"/>
    <col min="5" max="5" width="13.28515625" style="1" customWidth="1"/>
    <col min="6" max="6" width="8.7109375" style="1" customWidth="1"/>
    <col min="7" max="7" width="25.5703125" style="1" customWidth="1"/>
    <col min="8" max="8" width="12.42578125" style="5" customWidth="1"/>
    <col min="9" max="9" width="12.140625" style="6" customWidth="1"/>
    <col min="10" max="10" width="12.28515625" style="1" customWidth="1"/>
    <col min="11" max="11" width="13.28515625" style="1" customWidth="1"/>
    <col min="12" max="12" width="16.7109375" style="1" customWidth="1"/>
    <col min="13" max="16384" width="9.140625" style="1"/>
  </cols>
  <sheetData>
    <row r="1" spans="1:24" s="37" customFormat="1" ht="15.75" customHeight="1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24" s="37" customFormat="1" ht="22.5" customHeight="1" x14ac:dyDescent="0.2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24" s="37" customFormat="1" ht="21" x14ac:dyDescent="0.2">
      <c r="A3" s="72" t="s">
        <v>56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4" s="37" customFormat="1" ht="18.75" x14ac:dyDescent="0.2">
      <c r="A4" s="71" t="s">
        <v>43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24" s="37" customFormat="1" ht="5.25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24" s="38" customFormat="1" ht="26.25" x14ac:dyDescent="0.2">
      <c r="A6" s="73" t="s">
        <v>50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24" s="37" customFormat="1" ht="18" customHeight="1" x14ac:dyDescent="0.2">
      <c r="A7" s="67" t="s">
        <v>13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24" s="37" customFormat="1" ht="8.25" customHeight="1" x14ac:dyDescent="0.2">
      <c r="A8" s="67" t="s">
        <v>37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24" s="37" customFormat="1" ht="18" customHeight="1" x14ac:dyDescent="0.2">
      <c r="A9" s="67" t="s">
        <v>35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24" s="37" customFormat="1" ht="18" customHeight="1" x14ac:dyDescent="0.2">
      <c r="A10" s="67" t="s">
        <v>21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24" s="37" customFormat="1" ht="19.5" customHeight="1" x14ac:dyDescent="0.2">
      <c r="A11" s="67" t="s">
        <v>51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24" ht="8.25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24" s="40" customFormat="1" ht="15" customHeight="1" x14ac:dyDescent="0.2">
      <c r="A13" s="49" t="s">
        <v>54</v>
      </c>
      <c r="B13" s="50"/>
      <c r="C13" s="50"/>
      <c r="D13" s="50"/>
      <c r="E13" s="51"/>
      <c r="F13" s="51"/>
      <c r="G13" s="52"/>
      <c r="H13" s="51"/>
      <c r="I13" s="51"/>
      <c r="J13" s="53"/>
      <c r="K13" s="53"/>
      <c r="L13" s="54" t="s">
        <v>53</v>
      </c>
      <c r="R13" s="55"/>
      <c r="S13" s="56"/>
      <c r="T13" s="56"/>
      <c r="U13" s="56"/>
      <c r="W13" s="15"/>
      <c r="X13" s="15"/>
    </row>
    <row r="14" spans="1:24" s="40" customFormat="1" ht="15" customHeight="1" x14ac:dyDescent="0.2">
      <c r="A14" s="57" t="s">
        <v>55</v>
      </c>
      <c r="B14" s="58"/>
      <c r="C14" s="64"/>
      <c r="D14" s="58"/>
      <c r="E14" s="59"/>
      <c r="F14" s="59"/>
      <c r="G14" s="60"/>
      <c r="H14" s="59"/>
      <c r="I14" s="59"/>
      <c r="J14" s="61"/>
      <c r="K14" s="61"/>
      <c r="L14" s="62" t="s">
        <v>52</v>
      </c>
      <c r="R14" s="55"/>
      <c r="S14" s="56"/>
      <c r="T14" s="56"/>
      <c r="U14" s="56"/>
      <c r="W14" s="15"/>
      <c r="X14" s="15"/>
    </row>
    <row r="15" spans="1:24" x14ac:dyDescent="0.2">
      <c r="A15" s="68" t="s">
        <v>8</v>
      </c>
      <c r="B15" s="68"/>
      <c r="C15" s="68"/>
      <c r="D15" s="68"/>
      <c r="E15" s="68"/>
      <c r="F15" s="68"/>
      <c r="G15" s="69"/>
      <c r="H15" s="68" t="s">
        <v>1</v>
      </c>
      <c r="I15" s="68"/>
      <c r="J15" s="68"/>
      <c r="K15" s="68"/>
      <c r="L15" s="68"/>
    </row>
    <row r="16" spans="1:24" x14ac:dyDescent="0.2">
      <c r="A16" s="1" t="s">
        <v>14</v>
      </c>
      <c r="G16" s="39" t="s">
        <v>37</v>
      </c>
      <c r="H16" s="66"/>
      <c r="I16" s="66"/>
      <c r="J16" s="66"/>
      <c r="K16" s="66"/>
      <c r="L16" s="66"/>
    </row>
    <row r="17" spans="1:12" x14ac:dyDescent="0.2">
      <c r="A17" s="1" t="s">
        <v>15</v>
      </c>
      <c r="D17" s="36"/>
      <c r="E17" s="1" t="s">
        <v>44</v>
      </c>
      <c r="G17" s="39"/>
      <c r="H17" s="1"/>
      <c r="I17" s="1"/>
      <c r="L17" s="36"/>
    </row>
    <row r="18" spans="1:12" x14ac:dyDescent="0.2">
      <c r="A18" s="40" t="s">
        <v>16</v>
      </c>
      <c r="D18" s="36"/>
      <c r="E18" s="1" t="s">
        <v>45</v>
      </c>
      <c r="G18" s="39"/>
      <c r="H18" s="35" t="s">
        <v>40</v>
      </c>
      <c r="I18" s="1"/>
      <c r="L18" s="36"/>
    </row>
    <row r="19" spans="1:12" x14ac:dyDescent="0.2">
      <c r="A19" s="1" t="s">
        <v>12</v>
      </c>
      <c r="E19" s="1" t="s">
        <v>46</v>
      </c>
      <c r="G19" s="39"/>
      <c r="H19" s="30" t="s">
        <v>41</v>
      </c>
      <c r="J19" s="7">
        <v>240</v>
      </c>
      <c r="L19" s="36">
        <v>5</v>
      </c>
    </row>
    <row r="20" spans="1:12" ht="9" customHeight="1" x14ac:dyDescent="0.2">
      <c r="G20" s="34"/>
    </row>
    <row r="21" spans="1:12" s="14" customFormat="1" ht="24.75" customHeight="1" x14ac:dyDescent="0.2">
      <c r="A21" s="9" t="s">
        <v>5</v>
      </c>
      <c r="B21" s="10" t="s">
        <v>9</v>
      </c>
      <c r="C21" s="10" t="s">
        <v>33</v>
      </c>
      <c r="D21" s="10" t="s">
        <v>2</v>
      </c>
      <c r="E21" s="10" t="s">
        <v>31</v>
      </c>
      <c r="F21" s="10" t="s">
        <v>7</v>
      </c>
      <c r="G21" s="10" t="s">
        <v>10</v>
      </c>
      <c r="H21" s="11" t="s">
        <v>6</v>
      </c>
      <c r="I21" s="12" t="s">
        <v>20</v>
      </c>
      <c r="J21" s="10" t="s">
        <v>18</v>
      </c>
      <c r="K21" s="13" t="s">
        <v>36</v>
      </c>
      <c r="L21" s="13" t="s">
        <v>11</v>
      </c>
    </row>
    <row r="22" spans="1:12" ht="27" customHeight="1" x14ac:dyDescent="0.2">
      <c r="A22" s="15">
        <v>1</v>
      </c>
      <c r="B22" s="15">
        <v>7</v>
      </c>
      <c r="C22" s="15">
        <v>10113514434</v>
      </c>
      <c r="D22" s="16" t="s">
        <v>57</v>
      </c>
      <c r="E22" s="63">
        <v>39413</v>
      </c>
      <c r="F22" s="15" t="s">
        <v>28</v>
      </c>
      <c r="G22" s="15" t="s">
        <v>48</v>
      </c>
      <c r="H22" s="17">
        <v>0.27930196759259268</v>
      </c>
      <c r="I22" s="18"/>
      <c r="J22" s="19">
        <f>$J$19/((H22*24))</f>
        <v>35.803542976061756</v>
      </c>
      <c r="K22" s="15"/>
      <c r="L22" s="20"/>
    </row>
    <row r="23" spans="1:12" ht="27" customHeight="1" x14ac:dyDescent="0.2">
      <c r="A23" s="15">
        <v>2</v>
      </c>
      <c r="B23" s="15">
        <v>5</v>
      </c>
      <c r="C23" s="15">
        <v>10092421378</v>
      </c>
      <c r="D23" s="16" t="s">
        <v>58</v>
      </c>
      <c r="E23" s="63">
        <v>38855</v>
      </c>
      <c r="F23" s="15" t="s">
        <v>19</v>
      </c>
      <c r="G23" s="65" t="s">
        <v>48</v>
      </c>
      <c r="H23" s="17">
        <v>0.28025868055555558</v>
      </c>
      <c r="I23" s="17">
        <f>H23-$H$22</f>
        <v>9.5671296296290231E-4</v>
      </c>
      <c r="J23" s="19">
        <f t="shared" ref="J23:J38" si="0">$J$19/((H23*24))</f>
        <v>35.681321200032208</v>
      </c>
      <c r="K23" s="15"/>
      <c r="L23" s="20"/>
    </row>
    <row r="24" spans="1:12" ht="27" customHeight="1" x14ac:dyDescent="0.2">
      <c r="A24" s="15">
        <v>3</v>
      </c>
      <c r="B24" s="15">
        <v>8</v>
      </c>
      <c r="C24" s="15">
        <v>10104652068</v>
      </c>
      <c r="D24" s="16" t="s">
        <v>59</v>
      </c>
      <c r="E24" s="63">
        <v>39101</v>
      </c>
      <c r="F24" s="15" t="s">
        <v>28</v>
      </c>
      <c r="G24" s="15" t="s">
        <v>48</v>
      </c>
      <c r="H24" s="17">
        <v>0.2803084490740741</v>
      </c>
      <c r="I24" s="17">
        <f t="shared" ref="I24:I38" si="1">H24-$H$22</f>
        <v>1.0064814814814138E-3</v>
      </c>
      <c r="J24" s="19">
        <f t="shared" si="0"/>
        <v>35.674986012845473</v>
      </c>
      <c r="K24" s="15"/>
      <c r="L24" s="20"/>
    </row>
    <row r="25" spans="1:12" ht="27" customHeight="1" x14ac:dyDescent="0.2">
      <c r="A25" s="15">
        <v>4</v>
      </c>
      <c r="B25" s="15">
        <v>18</v>
      </c>
      <c r="C25" s="15">
        <v>10111058920</v>
      </c>
      <c r="D25" s="16" t="s">
        <v>60</v>
      </c>
      <c r="E25" s="63">
        <v>38947</v>
      </c>
      <c r="F25" s="15" t="s">
        <v>28</v>
      </c>
      <c r="G25" s="15" t="s">
        <v>48</v>
      </c>
      <c r="H25" s="17">
        <v>0.28139421296296302</v>
      </c>
      <c r="I25" s="17">
        <f t="shared" si="1"/>
        <v>2.0922453703703381E-3</v>
      </c>
      <c r="J25" s="19">
        <f t="shared" si="0"/>
        <v>35.537333531859787</v>
      </c>
      <c r="K25" s="15"/>
      <c r="L25" s="20"/>
    </row>
    <row r="26" spans="1:12" ht="27" customHeight="1" x14ac:dyDescent="0.2">
      <c r="A26" s="15">
        <v>5</v>
      </c>
      <c r="B26" s="15">
        <v>11</v>
      </c>
      <c r="C26" s="15">
        <v>10095661683</v>
      </c>
      <c r="D26" s="16" t="s">
        <v>61</v>
      </c>
      <c r="E26" s="63">
        <v>39098</v>
      </c>
      <c r="F26" s="15" t="s">
        <v>19</v>
      </c>
      <c r="G26" s="15" t="s">
        <v>48</v>
      </c>
      <c r="H26" s="17">
        <v>0.28145439814814821</v>
      </c>
      <c r="I26" s="17">
        <f t="shared" si="1"/>
        <v>2.152430555555529E-3</v>
      </c>
      <c r="J26" s="19">
        <f t="shared" si="0"/>
        <v>35.529734357664339</v>
      </c>
      <c r="K26" s="15"/>
      <c r="L26" s="20"/>
    </row>
    <row r="27" spans="1:12" ht="27" customHeight="1" x14ac:dyDescent="0.2">
      <c r="A27" s="15">
        <v>6</v>
      </c>
      <c r="B27" s="15">
        <v>4</v>
      </c>
      <c r="C27" s="15">
        <v>10093069258</v>
      </c>
      <c r="D27" s="16" t="s">
        <v>62</v>
      </c>
      <c r="E27" s="63">
        <v>38836</v>
      </c>
      <c r="F27" s="15" t="s">
        <v>28</v>
      </c>
      <c r="G27" s="15" t="s">
        <v>78</v>
      </c>
      <c r="H27" s="17">
        <v>0.28185381944444449</v>
      </c>
      <c r="I27" s="17">
        <f t="shared" si="1"/>
        <v>2.5518518518518052E-3</v>
      </c>
      <c r="J27" s="19">
        <f t="shared" si="0"/>
        <v>35.479384383404017</v>
      </c>
      <c r="K27" s="15"/>
      <c r="L27" s="20"/>
    </row>
    <row r="28" spans="1:12" ht="27" customHeight="1" x14ac:dyDescent="0.2">
      <c r="A28" s="15">
        <v>7</v>
      </c>
      <c r="B28" s="15">
        <v>6</v>
      </c>
      <c r="C28" s="15">
        <v>10094924079</v>
      </c>
      <c r="D28" s="16" t="s">
        <v>63</v>
      </c>
      <c r="E28" s="63">
        <v>38788</v>
      </c>
      <c r="F28" s="15" t="s">
        <v>28</v>
      </c>
      <c r="G28" s="15" t="s">
        <v>49</v>
      </c>
      <c r="H28" s="17">
        <v>0.28204641203703706</v>
      </c>
      <c r="I28" s="17">
        <f t="shared" si="1"/>
        <v>2.7444444444443827E-3</v>
      </c>
      <c r="J28" s="19">
        <f t="shared" si="0"/>
        <v>35.455157637980676</v>
      </c>
      <c r="K28" s="15"/>
      <c r="L28" s="20"/>
    </row>
    <row r="29" spans="1:12" ht="27" customHeight="1" x14ac:dyDescent="0.2">
      <c r="A29" s="15">
        <v>8</v>
      </c>
      <c r="B29" s="15">
        <v>22</v>
      </c>
      <c r="C29" s="15">
        <v>10130755980</v>
      </c>
      <c r="D29" s="16" t="s">
        <v>64</v>
      </c>
      <c r="E29" s="63">
        <v>39067</v>
      </c>
      <c r="F29" s="15" t="s">
        <v>28</v>
      </c>
      <c r="G29" s="15" t="s">
        <v>48</v>
      </c>
      <c r="H29" s="17">
        <v>0.28208576388888884</v>
      </c>
      <c r="I29" s="17">
        <f t="shared" si="1"/>
        <v>2.7837962962961593E-3</v>
      </c>
      <c r="J29" s="19">
        <f t="shared" si="0"/>
        <v>35.450211531904579</v>
      </c>
      <c r="K29" s="15"/>
      <c r="L29" s="20"/>
    </row>
    <row r="30" spans="1:12" ht="27" customHeight="1" x14ac:dyDescent="0.2">
      <c r="A30" s="15">
        <v>9</v>
      </c>
      <c r="B30" s="15">
        <v>13</v>
      </c>
      <c r="C30" s="15">
        <v>10123783704</v>
      </c>
      <c r="D30" s="16" t="s">
        <v>65</v>
      </c>
      <c r="E30" s="63">
        <v>39323</v>
      </c>
      <c r="F30" s="15" t="s">
        <v>28</v>
      </c>
      <c r="G30" s="15" t="s">
        <v>48</v>
      </c>
      <c r="H30" s="17">
        <v>0.28252071759259256</v>
      </c>
      <c r="I30" s="17">
        <f t="shared" si="1"/>
        <v>3.2187499999998814E-3</v>
      </c>
      <c r="J30" s="19">
        <f t="shared" si="0"/>
        <v>35.395634292634227</v>
      </c>
      <c r="K30" s="15"/>
      <c r="L30" s="20"/>
    </row>
    <row r="31" spans="1:12" ht="27" customHeight="1" x14ac:dyDescent="0.2">
      <c r="A31" s="15">
        <v>10</v>
      </c>
      <c r="B31" s="15">
        <v>15</v>
      </c>
      <c r="C31" s="15">
        <v>10105526785</v>
      </c>
      <c r="D31" s="16" t="s">
        <v>66</v>
      </c>
      <c r="E31" s="63">
        <v>39379</v>
      </c>
      <c r="F31" s="15" t="s">
        <v>28</v>
      </c>
      <c r="G31" s="15" t="s">
        <v>48</v>
      </c>
      <c r="H31" s="17">
        <v>0.28281875000000001</v>
      </c>
      <c r="I31" s="17">
        <f t="shared" si="1"/>
        <v>3.5167824074073262E-3</v>
      </c>
      <c r="J31" s="19">
        <f t="shared" si="0"/>
        <v>35.35833462243928</v>
      </c>
      <c r="K31" s="15"/>
      <c r="L31" s="20"/>
    </row>
    <row r="32" spans="1:12" ht="27" customHeight="1" x14ac:dyDescent="0.2">
      <c r="A32" s="15">
        <v>11</v>
      </c>
      <c r="B32" s="15">
        <v>10</v>
      </c>
      <c r="C32" s="15">
        <v>10117684020</v>
      </c>
      <c r="D32" s="16" t="s">
        <v>67</v>
      </c>
      <c r="E32" s="63">
        <v>39268</v>
      </c>
      <c r="F32" s="15" t="s">
        <v>28</v>
      </c>
      <c r="G32" s="15" t="s">
        <v>48</v>
      </c>
      <c r="H32" s="17">
        <v>0.28304837962962964</v>
      </c>
      <c r="I32" s="17">
        <f t="shared" si="1"/>
        <v>3.7464120370369614E-3</v>
      </c>
      <c r="J32" s="19">
        <f t="shared" si="0"/>
        <v>35.32964934505209</v>
      </c>
      <c r="K32" s="20"/>
      <c r="L32" s="20"/>
    </row>
    <row r="33" spans="1:12" ht="27" customHeight="1" x14ac:dyDescent="0.2">
      <c r="A33" s="15">
        <v>12</v>
      </c>
      <c r="B33" s="15">
        <v>12</v>
      </c>
      <c r="C33" s="15">
        <v>10117352200</v>
      </c>
      <c r="D33" s="16" t="s">
        <v>68</v>
      </c>
      <c r="E33" s="63">
        <v>39275</v>
      </c>
      <c r="F33" s="15" t="s">
        <v>28</v>
      </c>
      <c r="G33" s="15" t="s">
        <v>48</v>
      </c>
      <c r="H33" s="17">
        <v>0.2833267361111112</v>
      </c>
      <c r="I33" s="17">
        <f t="shared" si="1"/>
        <v>4.0247685185185178E-3</v>
      </c>
      <c r="J33" s="19">
        <f t="shared" si="0"/>
        <v>35.294939465502246</v>
      </c>
      <c r="K33" s="20"/>
      <c r="L33" s="20"/>
    </row>
    <row r="34" spans="1:12" ht="27" customHeight="1" x14ac:dyDescent="0.2">
      <c r="A34" s="15">
        <v>13</v>
      </c>
      <c r="B34" s="15">
        <v>19</v>
      </c>
      <c r="C34" s="15">
        <v>10151073844</v>
      </c>
      <c r="D34" s="16" t="s">
        <v>69</v>
      </c>
      <c r="E34" s="63">
        <v>39174</v>
      </c>
      <c r="F34" s="15" t="s">
        <v>30</v>
      </c>
      <c r="G34" s="15" t="s">
        <v>48</v>
      </c>
      <c r="H34" s="17">
        <v>0.28449178240740741</v>
      </c>
      <c r="I34" s="17">
        <f t="shared" si="1"/>
        <v>5.1898148148147305E-3</v>
      </c>
      <c r="J34" s="19">
        <f t="shared" si="0"/>
        <v>35.150400181610401</v>
      </c>
      <c r="K34" s="20"/>
      <c r="L34" s="20"/>
    </row>
    <row r="35" spans="1:12" ht="27" customHeight="1" x14ac:dyDescent="0.2">
      <c r="A35" s="15">
        <v>14</v>
      </c>
      <c r="B35" s="15">
        <v>23</v>
      </c>
      <c r="C35" s="15">
        <v>10104582754</v>
      </c>
      <c r="D35" s="16" t="s">
        <v>70</v>
      </c>
      <c r="E35" s="63">
        <v>38833</v>
      </c>
      <c r="F35" s="15" t="s">
        <v>28</v>
      </c>
      <c r="G35" s="15" t="s">
        <v>48</v>
      </c>
      <c r="H35" s="17">
        <v>0.28574976851851852</v>
      </c>
      <c r="I35" s="17">
        <f t="shared" si="1"/>
        <v>6.4478009259258395E-3</v>
      </c>
      <c r="J35" s="19">
        <f t="shared" si="0"/>
        <v>34.995653896223303</v>
      </c>
      <c r="K35" s="20"/>
      <c r="L35" s="20"/>
    </row>
    <row r="36" spans="1:12" ht="27" customHeight="1" x14ac:dyDescent="0.2">
      <c r="A36" s="15">
        <v>15</v>
      </c>
      <c r="B36" s="15">
        <v>17</v>
      </c>
      <c r="C36" s="15">
        <v>10111079330</v>
      </c>
      <c r="D36" s="16" t="s">
        <v>71</v>
      </c>
      <c r="E36" s="63">
        <v>38979</v>
      </c>
      <c r="F36" s="15" t="s">
        <v>28</v>
      </c>
      <c r="G36" s="15" t="s">
        <v>49</v>
      </c>
      <c r="H36" s="17">
        <v>0.28593171296296305</v>
      </c>
      <c r="I36" s="17">
        <f t="shared" si="1"/>
        <v>6.6297453703703657E-3</v>
      </c>
      <c r="J36" s="19">
        <f t="shared" si="0"/>
        <v>34.973385415612533</v>
      </c>
      <c r="K36" s="20"/>
      <c r="L36" s="20"/>
    </row>
    <row r="37" spans="1:12" ht="27" customHeight="1" x14ac:dyDescent="0.2">
      <c r="A37" s="15">
        <v>16</v>
      </c>
      <c r="B37" s="15">
        <v>14</v>
      </c>
      <c r="C37" s="15">
        <v>10111016480</v>
      </c>
      <c r="D37" s="16" t="s">
        <v>72</v>
      </c>
      <c r="E37" s="63">
        <v>38870</v>
      </c>
      <c r="F37" s="15" t="s">
        <v>28</v>
      </c>
      <c r="G37" s="15" t="s">
        <v>48</v>
      </c>
      <c r="H37" s="17">
        <v>0.28619004629629635</v>
      </c>
      <c r="I37" s="17">
        <f t="shared" si="1"/>
        <v>6.8880787037036706E-3</v>
      </c>
      <c r="J37" s="19">
        <f t="shared" si="0"/>
        <v>34.941816214135088</v>
      </c>
      <c r="K37" s="20"/>
      <c r="L37" s="20"/>
    </row>
    <row r="38" spans="1:12" ht="27" customHeight="1" x14ac:dyDescent="0.2">
      <c r="A38" s="15">
        <v>17</v>
      </c>
      <c r="B38" s="15">
        <v>9</v>
      </c>
      <c r="C38" s="15">
        <v>10128681695</v>
      </c>
      <c r="D38" s="16" t="s">
        <v>73</v>
      </c>
      <c r="E38" s="63">
        <v>39139</v>
      </c>
      <c r="F38" s="15" t="s">
        <v>28</v>
      </c>
      <c r="G38" s="15" t="s">
        <v>48</v>
      </c>
      <c r="H38" s="17">
        <v>0.2891280092592593</v>
      </c>
      <c r="I38" s="17">
        <f t="shared" si="1"/>
        <v>9.8260416666666184E-3</v>
      </c>
      <c r="J38" s="19">
        <f t="shared" si="0"/>
        <v>34.586756314685033</v>
      </c>
      <c r="K38" s="20"/>
      <c r="L38" s="20"/>
    </row>
    <row r="39" spans="1:12" ht="27" customHeight="1" x14ac:dyDescent="0.2">
      <c r="A39" s="15">
        <v>18</v>
      </c>
      <c r="B39" s="15">
        <v>3</v>
      </c>
      <c r="C39" s="15">
        <v>10136971963</v>
      </c>
      <c r="D39" s="16" t="s">
        <v>74</v>
      </c>
      <c r="E39" s="63">
        <v>39973</v>
      </c>
      <c r="F39" s="15" t="s">
        <v>28</v>
      </c>
      <c r="G39" s="15" t="s">
        <v>48</v>
      </c>
      <c r="H39" s="17">
        <v>0.29040046296296301</v>
      </c>
      <c r="I39" s="17">
        <f t="shared" ref="I39:I40" si="2">H39-$H$22</f>
        <v>1.1098495370370332E-2</v>
      </c>
      <c r="J39" s="19">
        <f t="shared" ref="J39:J40" si="3">$J$19/((H39*24))</f>
        <v>34.435206810518679</v>
      </c>
      <c r="K39" s="20"/>
      <c r="L39" s="20"/>
    </row>
    <row r="40" spans="1:12" ht="27" customHeight="1" x14ac:dyDescent="0.2">
      <c r="A40" s="15">
        <v>19</v>
      </c>
      <c r="B40" s="15">
        <v>2</v>
      </c>
      <c r="C40" s="15">
        <v>10142214209</v>
      </c>
      <c r="D40" s="16" t="s">
        <v>75</v>
      </c>
      <c r="E40" s="63">
        <v>39185</v>
      </c>
      <c r="F40" s="15" t="s">
        <v>30</v>
      </c>
      <c r="G40" s="15" t="s">
        <v>47</v>
      </c>
      <c r="H40" s="17">
        <v>0.30711053240740754</v>
      </c>
      <c r="I40" s="17">
        <f t="shared" si="2"/>
        <v>2.7808564814814862E-2</v>
      </c>
      <c r="J40" s="19">
        <f t="shared" si="3"/>
        <v>32.56156642239209</v>
      </c>
      <c r="K40" s="20"/>
      <c r="L40" s="20"/>
    </row>
    <row r="41" spans="1:12" ht="27" customHeight="1" x14ac:dyDescent="0.2">
      <c r="A41" s="15" t="s">
        <v>77</v>
      </c>
      <c r="B41" s="15">
        <v>1</v>
      </c>
      <c r="C41" s="15">
        <v>10122947682</v>
      </c>
      <c r="D41" s="16" t="s">
        <v>76</v>
      </c>
      <c r="E41" s="63">
        <v>39085</v>
      </c>
      <c r="F41" s="15" t="s">
        <v>28</v>
      </c>
      <c r="G41" s="15" t="s">
        <v>47</v>
      </c>
      <c r="H41" s="18"/>
      <c r="I41" s="17"/>
      <c r="J41" s="19"/>
      <c r="K41" s="20"/>
      <c r="L41" s="15" t="s">
        <v>79</v>
      </c>
    </row>
    <row r="42" spans="1:12" ht="9.75" customHeight="1" x14ac:dyDescent="0.2">
      <c r="A42" s="21"/>
      <c r="B42" s="22"/>
      <c r="C42" s="22"/>
      <c r="D42" s="23"/>
      <c r="E42" s="24"/>
      <c r="F42" s="25"/>
      <c r="G42" s="24"/>
      <c r="H42" s="26"/>
      <c r="I42" s="27"/>
      <c r="J42" s="28"/>
      <c r="K42" s="28"/>
      <c r="L42" s="28"/>
    </row>
    <row r="43" spans="1:12" x14ac:dyDescent="0.2">
      <c r="A43" s="68" t="s">
        <v>3</v>
      </c>
      <c r="B43" s="68"/>
      <c r="C43" s="68"/>
      <c r="D43" s="68"/>
      <c r="E43" s="68"/>
      <c r="F43" s="68"/>
      <c r="G43" s="48"/>
      <c r="H43" s="68" t="s">
        <v>4</v>
      </c>
      <c r="I43" s="68"/>
      <c r="J43" s="68"/>
      <c r="K43" s="68"/>
      <c r="L43" s="68"/>
    </row>
    <row r="44" spans="1:12" s="31" customFormat="1" ht="12" x14ac:dyDescent="0.2">
      <c r="A44" s="41"/>
      <c r="B44" s="32"/>
      <c r="C44" s="42"/>
      <c r="D44" s="32"/>
      <c r="E44" s="32"/>
      <c r="F44" s="32"/>
      <c r="G44" s="43" t="s">
        <v>29</v>
      </c>
      <c r="H44" s="41">
        <v>4</v>
      </c>
      <c r="I44" s="44"/>
      <c r="K44" s="43" t="s">
        <v>27</v>
      </c>
      <c r="L44" s="45">
        <f>COUNTIF(F$21:F152,"ЗМС")</f>
        <v>0</v>
      </c>
    </row>
    <row r="45" spans="1:12" s="31" customFormat="1" ht="12" x14ac:dyDescent="0.2">
      <c r="A45" s="41"/>
      <c r="B45" s="32"/>
      <c r="C45" s="46"/>
      <c r="D45" s="32"/>
      <c r="E45" s="32"/>
      <c r="F45" s="32"/>
      <c r="G45" s="43" t="s">
        <v>22</v>
      </c>
      <c r="H45" s="47">
        <f>H46+H51</f>
        <v>20</v>
      </c>
      <c r="I45" s="44"/>
      <c r="K45" s="43" t="s">
        <v>17</v>
      </c>
      <c r="L45" s="45">
        <f>COUNTIF(F$21:F152,"МСМК")</f>
        <v>0</v>
      </c>
    </row>
    <row r="46" spans="1:12" s="31" customFormat="1" ht="12" x14ac:dyDescent="0.2">
      <c r="A46" s="32"/>
      <c r="B46" s="32"/>
      <c r="C46" s="33"/>
      <c r="D46" s="32"/>
      <c r="E46" s="32"/>
      <c r="F46" s="32"/>
      <c r="G46" s="43" t="s">
        <v>23</v>
      </c>
      <c r="H46" s="47">
        <f>H47+H49+H48+H50</f>
        <v>20</v>
      </c>
      <c r="I46" s="44"/>
      <c r="K46" s="43" t="s">
        <v>19</v>
      </c>
      <c r="L46" s="45">
        <v>2</v>
      </c>
    </row>
    <row r="47" spans="1:12" s="31" customFormat="1" ht="12" x14ac:dyDescent="0.2">
      <c r="A47" s="41"/>
      <c r="B47" s="32"/>
      <c r="C47" s="33"/>
      <c r="D47" s="32"/>
      <c r="E47" s="32"/>
      <c r="G47" s="43" t="s">
        <v>24</v>
      </c>
      <c r="H47" s="47">
        <f>COUNT(A10:A41)</f>
        <v>19</v>
      </c>
      <c r="I47" s="44"/>
      <c r="K47" s="43" t="s">
        <v>28</v>
      </c>
      <c r="L47" s="45">
        <v>16</v>
      </c>
    </row>
    <row r="48" spans="1:12" s="31" customFormat="1" ht="12" x14ac:dyDescent="0.2">
      <c r="A48" s="41"/>
      <c r="B48" s="32"/>
      <c r="C48" s="33"/>
      <c r="D48" s="32"/>
      <c r="G48" s="43" t="s">
        <v>25</v>
      </c>
      <c r="H48" s="47">
        <f>COUNTIF(A10:A106,"НФ")</f>
        <v>1</v>
      </c>
      <c r="I48" s="44"/>
      <c r="K48" s="43" t="s">
        <v>30</v>
      </c>
      <c r="L48" s="45">
        <v>2</v>
      </c>
    </row>
    <row r="49" spans="1:12" s="31" customFormat="1" ht="12" x14ac:dyDescent="0.2">
      <c r="D49" s="32"/>
      <c r="E49" s="32"/>
      <c r="F49" s="32"/>
      <c r="G49" s="43" t="s">
        <v>34</v>
      </c>
      <c r="H49" s="47">
        <f>COUNTIF(A9:A105,"ЛИМ")</f>
        <v>0</v>
      </c>
      <c r="I49" s="44"/>
      <c r="K49" s="43" t="s">
        <v>39</v>
      </c>
      <c r="L49" s="45">
        <v>0</v>
      </c>
    </row>
    <row r="50" spans="1:12" s="31" customFormat="1" ht="12" x14ac:dyDescent="0.2">
      <c r="A50" s="32"/>
      <c r="B50" s="32"/>
      <c r="C50" s="32"/>
      <c r="D50" s="32"/>
      <c r="E50" s="32"/>
      <c r="F50" s="32"/>
      <c r="G50" s="43" t="s">
        <v>32</v>
      </c>
      <c r="H50" s="47">
        <f>COUNTIF(A10:A106,"ДСКВ")</f>
        <v>0</v>
      </c>
      <c r="I50" s="44"/>
      <c r="K50" s="43" t="s">
        <v>38</v>
      </c>
      <c r="L50" s="45">
        <f>COUNTIF(F$22:F155,"3 СР")</f>
        <v>0</v>
      </c>
    </row>
    <row r="51" spans="1:12" s="31" customFormat="1" ht="12" x14ac:dyDescent="0.2">
      <c r="A51" s="32"/>
      <c r="B51" s="32"/>
      <c r="C51" s="32"/>
      <c r="D51" s="32"/>
      <c r="E51" s="32"/>
      <c r="F51" s="32"/>
      <c r="G51" s="43" t="s">
        <v>26</v>
      </c>
      <c r="H51" s="47">
        <f>COUNTIF(A10:A106,"НС")</f>
        <v>0</v>
      </c>
      <c r="I51" s="44"/>
      <c r="K51" s="43"/>
      <c r="L51" s="42"/>
    </row>
    <row r="52" spans="1:12" ht="5.25" customHeight="1" x14ac:dyDescent="0.2">
      <c r="A52" s="2"/>
      <c r="B52" s="2"/>
      <c r="C52" s="2"/>
      <c r="D52" s="2"/>
      <c r="E52" s="2"/>
      <c r="F52" s="2"/>
      <c r="I52" s="8"/>
      <c r="J52" s="29"/>
      <c r="K52" s="29"/>
      <c r="L52" s="29"/>
    </row>
    <row r="53" spans="1:12" x14ac:dyDescent="0.2">
      <c r="A53" s="68" t="str">
        <f>A16</f>
        <v>ТЕХНИЧЕСКИЙ ДЕЛЕГАТ ФВСР:</v>
      </c>
      <c r="B53" s="68"/>
      <c r="C53" s="68"/>
      <c r="D53" s="68" t="str">
        <f>A17</f>
        <v>ГЛАВНЫЙ СУДЬЯ:</v>
      </c>
      <c r="E53" s="68"/>
      <c r="F53" s="68"/>
      <c r="G53" s="68" t="str">
        <f>A18</f>
        <v>ГЛАВНЫЙ СЕКРЕТАРЬ:</v>
      </c>
      <c r="H53" s="68"/>
      <c r="I53" s="68"/>
      <c r="J53" s="68" t="str">
        <f>A19</f>
        <v>СУДЬЯ НА ФИНИШЕ:</v>
      </c>
      <c r="K53" s="68"/>
      <c r="L53" s="68"/>
    </row>
    <row r="54" spans="1:12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</row>
    <row r="55" spans="1:12" x14ac:dyDescent="0.2">
      <c r="A55" s="7"/>
      <c r="D55" s="7"/>
      <c r="E55" s="7"/>
      <c r="F55" s="7"/>
      <c r="G55" s="7"/>
      <c r="H55" s="3"/>
      <c r="I55" s="4"/>
      <c r="J55" s="7"/>
      <c r="K55" s="7"/>
      <c r="L55" s="7"/>
    </row>
    <row r="56" spans="1:12" x14ac:dyDescent="0.2">
      <c r="A56" s="7"/>
      <c r="D56" s="7"/>
      <c r="E56" s="7"/>
      <c r="F56" s="7"/>
      <c r="G56" s="7"/>
      <c r="H56" s="3"/>
      <c r="I56" s="4"/>
      <c r="J56" s="7"/>
      <c r="K56" s="7"/>
      <c r="L56" s="7"/>
    </row>
    <row r="57" spans="1:12" x14ac:dyDescent="0.2">
      <c r="A57" s="7"/>
      <c r="D57" s="7"/>
      <c r="E57" s="7"/>
      <c r="F57" s="7"/>
      <c r="G57" s="7"/>
      <c r="H57" s="3"/>
      <c r="I57" s="4"/>
      <c r="J57" s="7"/>
      <c r="K57" s="7"/>
      <c r="L57" s="7"/>
    </row>
    <row r="58" spans="1:12" ht="12.75" customHeight="1" x14ac:dyDescent="0.2">
      <c r="A58" s="7"/>
      <c r="D58" s="7"/>
      <c r="E58" s="7"/>
      <c r="F58" s="7"/>
      <c r="J58" s="7"/>
      <c r="K58" s="7"/>
      <c r="L58" s="7"/>
    </row>
    <row r="59" spans="1:12" x14ac:dyDescent="0.2">
      <c r="A59" s="74" t="str">
        <f>G16</f>
        <v/>
      </c>
      <c r="B59" s="74"/>
      <c r="C59" s="74"/>
      <c r="D59" s="74" t="s">
        <v>44</v>
      </c>
      <c r="E59" s="74"/>
      <c r="F59" s="74"/>
      <c r="G59" s="74" t="str">
        <f>E18</f>
        <v>М.А. Иванова (ВК, Псковская область)</v>
      </c>
      <c r="H59" s="74"/>
      <c r="I59" s="74"/>
      <c r="J59" s="74" t="str">
        <f>E19</f>
        <v>С.А. Бабаев (ВК, Псковская область)</v>
      </c>
      <c r="K59" s="74"/>
      <c r="L59" s="74"/>
    </row>
  </sheetData>
  <sortState xmlns:xlrd2="http://schemas.microsoft.com/office/spreadsheetml/2017/richdata2" ref="A62:AF75">
    <sortCondition descending="1" ref="A62:A75"/>
    <sortCondition ref="B62:B75"/>
  </sortState>
  <mergeCells count="27">
    <mergeCell ref="A43:F43"/>
    <mergeCell ref="H43:L43"/>
    <mergeCell ref="G53:I53"/>
    <mergeCell ref="G59:I59"/>
    <mergeCell ref="J53:L53"/>
    <mergeCell ref="J59:L59"/>
    <mergeCell ref="A53:C53"/>
    <mergeCell ref="D53:F53"/>
    <mergeCell ref="A59:C59"/>
    <mergeCell ref="D59:F59"/>
    <mergeCell ref="A54:E54"/>
    <mergeCell ref="F54:L54"/>
    <mergeCell ref="A1:L1"/>
    <mergeCell ref="A2:L2"/>
    <mergeCell ref="A3:L3"/>
    <mergeCell ref="A4:L4"/>
    <mergeCell ref="A6:L6"/>
    <mergeCell ref="A5:L5"/>
    <mergeCell ref="H16:L16"/>
    <mergeCell ref="A7:L7"/>
    <mergeCell ref="A8:L8"/>
    <mergeCell ref="A9:L9"/>
    <mergeCell ref="A10:L10"/>
    <mergeCell ref="A11:L11"/>
    <mergeCell ref="A15:G15"/>
    <mergeCell ref="A12:L12"/>
    <mergeCell ref="H15:L15"/>
  </mergeCells>
  <phoneticPr fontId="23" type="noConversion"/>
  <conditionalFormatting sqref="A59:XFD59">
    <cfRule type="cellIs" dxfId="0" priority="1" operator="equal">
      <formula>0</formula>
    </cfRule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2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Итоговый протокол</vt:lpstr>
      <vt:lpstr>'Итоговый протокол'!Заголовки_для_печати</vt:lpstr>
      <vt:lpstr>'Итоговый протокол'!Область_печати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Марина Иванова</cp:lastModifiedBy>
  <cp:lastPrinted>2021-05-12T02:30:25Z</cp:lastPrinted>
  <dcterms:created xsi:type="dcterms:W3CDTF">1996-10-08T23:32:33Z</dcterms:created>
  <dcterms:modified xsi:type="dcterms:W3CDTF">2024-07-18T17:36:31Z</dcterms:modified>
</cp:coreProperties>
</file>