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K32" i="127" l="1"/>
  <c r="I43" i="127" l="1"/>
  <c r="E43" i="127"/>
  <c r="A43" i="127"/>
  <c r="K35" i="127"/>
  <c r="H35" i="127"/>
  <c r="K34" i="127"/>
  <c r="H34" i="127"/>
  <c r="K33" i="127"/>
  <c r="H33" i="127"/>
  <c r="H32" i="127"/>
  <c r="K31" i="127"/>
  <c r="K30" i="127"/>
  <c r="K29" i="127"/>
  <c r="H31" i="127" l="1"/>
  <c r="H30" i="127" s="1"/>
</calcChain>
</file>

<file path=xl/sharedStrings.xml><?xml version="1.0" encoding="utf-8"?>
<sst xmlns="http://schemas.openxmlformats.org/spreadsheetml/2006/main" count="90" uniqueCount="84">
  <si>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</si>
  <si>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</si>
  <si>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</si>
  <si>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</si>
  <si>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</si>
  <si>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</si>
  <si>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</si>
  <si>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</si>
  <si>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</si>
  <si>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</si>
  <si>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</si>
  <si>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</si>
  <si>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</si>
  <si>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</si>
  <si>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</si>
  <si>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</si>
  <si>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</si>
  <si>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</si>
  <si>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</si>
  <si>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</si>
  <si>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</si>
  <si>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</si>
  <si>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</si>
  <si>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</si>
  <si>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</si>
  <si>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</si>
  <si>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</si>
  <si>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</si>
  <si>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</si>
  <si>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</si>
  <si>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</si>
  <si>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</si>
  <si>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</si>
  <si>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</si>
  <si>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</si>
  <si>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</si>
  <si>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</si>
  <si>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</si>
  <si>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</si>
  <si>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</si>
  <si>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</si>
  <si>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</si>
  <si>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</si>
  <si>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</si>
  <si>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</si>
  <si>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</si>
  <si>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</si>
  <si>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</si>
  <si>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</si>
  <si>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</si>
  <si>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Юниоры 17-18 лет</t>
  </si>
  <si>
    <t>№ ВРВС: 0080011611Я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</si>
  <si>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</si>
  <si>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</si>
  <si>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</si>
  <si>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</si>
  <si>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</si>
  <si>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Москва</t>
  </si>
  <si>
    <t>604</t>
  </si>
  <si>
    <t>10112972850</t>
  </si>
  <si>
    <t>Сабусов Егор</t>
  </si>
  <si>
    <t>22.12.2007</t>
  </si>
  <si>
    <t>Московская обл.</t>
  </si>
  <si>
    <t>523</t>
  </si>
  <si>
    <t>10080214839</t>
  </si>
  <si>
    <t>Одоевцев Артем</t>
  </si>
  <si>
    <t>18.03.2007</t>
  </si>
  <si>
    <t>06.10.2006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</si>
  <si>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</si>
  <si>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</si>
  <si>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</si>
  <si>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</si>
  <si>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</si>
  <si>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</si>
  <si>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</si>
  <si>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ДАТА ПРОВЕДЕНИЯ: 14-15 июня 2024г.</t>
  </si>
  <si>
    <t>339</t>
  </si>
  <si>
    <t>10100049117</t>
  </si>
  <si>
    <t>Шихарев Артем</t>
  </si>
  <si>
    <t>Брянская обл.</t>
  </si>
  <si>
    <t>626</t>
  </si>
  <si>
    <t>10094917413</t>
  </si>
  <si>
    <t>Зуев Илья</t>
  </si>
  <si>
    <t>03.08.2006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</si>
</sst>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2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40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37" xfId="8" applyNumberFormat="1" applyFont="1" applyFill="1" applyBorder="1" applyAlignment="1">
      <alignment horizontal="center" vertical="center" wrapText="1"/>
    </xf>
    <xf numFmtId="165" fontId="13" fillId="0" borderId="38" xfId="2" applyNumberFormat="1" applyFont="1" applyBorder="1" applyAlignment="1">
      <alignment vertical="center"/>
    </xf>
    <xf numFmtId="165" fontId="13" fillId="0" borderId="39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3" fillId="0" borderId="28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0" zoomScale="86" zoomScaleNormal="100" zoomScaleSheetLayoutView="86" workbookViewId="0">
      <selection activeCell="H32" sqref="H32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9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1" x14ac:dyDescent="0.25">
      <c r="A2" s="139" t="s">
        <v>27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1" x14ac:dyDescent="0.25">
      <c r="A3" s="139" t="s">
        <v>73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1" x14ac:dyDescent="0.25">
      <c r="A4" s="139" t="s">
        <v>74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2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28.8" x14ac:dyDescent="0.25">
      <c r="A6" s="133" t="s">
        <v>49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5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6" thickBot="1" x14ac:dyDescent="0.3">
      <c r="A8" s="135" t="s">
        <v>24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8.600000000000001" thickTop="1" x14ac:dyDescent="0.25">
      <c r="A9" s="136" t="s">
        <v>16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18" x14ac:dyDescent="0.25">
      <c r="A10" s="107" t="s">
        <v>45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50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130" t="s">
        <v>24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2"/>
    </row>
    <row r="13" spans="1:11" ht="15.6" x14ac:dyDescent="0.25">
      <c r="A13" s="120" t="s">
        <v>68</v>
      </c>
      <c r="B13" s="121"/>
      <c r="C13" s="121"/>
      <c r="D13" s="121"/>
      <c r="E13" s="3"/>
      <c r="F13" s="96" t="s">
        <v>53</v>
      </c>
      <c r="G13" s="96"/>
      <c r="H13" s="16"/>
      <c r="I13" s="16"/>
      <c r="J13" s="4"/>
      <c r="K13" s="5" t="s">
        <v>51</v>
      </c>
    </row>
    <row r="14" spans="1:11" ht="15.6" x14ac:dyDescent="0.25">
      <c r="A14" s="122" t="s">
        <v>75</v>
      </c>
      <c r="B14" s="123"/>
      <c r="C14" s="123"/>
      <c r="D14" s="123"/>
      <c r="E14" s="6"/>
      <c r="F14" s="41" t="s">
        <v>54</v>
      </c>
      <c r="G14" s="41"/>
      <c r="H14" s="17"/>
      <c r="I14" s="17"/>
      <c r="J14" s="7"/>
      <c r="K14" s="8" t="s">
        <v>69</v>
      </c>
    </row>
    <row r="15" spans="1:11" ht="14.4" x14ac:dyDescent="0.25">
      <c r="A15" s="124" t="s">
        <v>6</v>
      </c>
      <c r="B15" s="125"/>
      <c r="C15" s="125"/>
      <c r="D15" s="125"/>
      <c r="E15" s="125"/>
      <c r="F15" s="125"/>
      <c r="G15" s="126"/>
      <c r="H15" s="127" t="s">
        <v>0</v>
      </c>
      <c r="I15" s="128"/>
      <c r="J15" s="128"/>
      <c r="K15" s="12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52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70</v>
      </c>
      <c r="H17" s="54" t="s">
        <v>31</v>
      </c>
      <c r="I17" s="55"/>
      <c r="J17" s="55"/>
      <c r="K17" s="75" t="s">
        <v>71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55</v>
      </c>
      <c r="H18" s="54" t="s">
        <v>32</v>
      </c>
      <c r="I18" s="55"/>
      <c r="J18" s="55"/>
      <c r="K18" s="75" t="s">
        <v>72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56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95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8" t="s">
        <v>26</v>
      </c>
      <c r="H21" s="114" t="s">
        <v>38</v>
      </c>
      <c r="I21" s="115"/>
      <c r="J21" s="110" t="s">
        <v>18</v>
      </c>
      <c r="K21" s="112" t="s">
        <v>9</v>
      </c>
    </row>
    <row r="22" spans="1:11" ht="13.95" customHeight="1" thickBot="1" x14ac:dyDescent="0.3">
      <c r="A22" s="97"/>
      <c r="B22" s="86"/>
      <c r="C22" s="86"/>
      <c r="D22" s="86"/>
      <c r="E22" s="87"/>
      <c r="F22" s="89"/>
      <c r="G22" s="86"/>
      <c r="H22" s="94"/>
      <c r="I22" s="91"/>
      <c r="J22" s="111"/>
      <c r="K22" s="113"/>
    </row>
    <row r="23" spans="1:11" ht="15.6" x14ac:dyDescent="0.3">
      <c r="A23" s="98">
        <v>1</v>
      </c>
      <c r="B23" s="140" t="s">
        <v>63</v>
      </c>
      <c r="C23" s="141" t="s">
        <v>64</v>
      </c>
      <c r="D23" s="141" t="s">
        <v>65</v>
      </c>
      <c r="E23" s="140" t="s">
        <v>66</v>
      </c>
      <c r="F23" s="140" t="s">
        <v>20</v>
      </c>
      <c r="G23" s="140" t="s">
        <v>57</v>
      </c>
      <c r="H23" s="95"/>
      <c r="I23" s="92"/>
      <c r="J23" s="77"/>
      <c r="K23" s="78"/>
    </row>
    <row r="24" spans="1:11" ht="15.6" x14ac:dyDescent="0.3">
      <c r="A24" s="98">
        <v>2</v>
      </c>
      <c r="B24" s="140" t="s">
        <v>58</v>
      </c>
      <c r="C24" s="141" t="s">
        <v>59</v>
      </c>
      <c r="D24" s="141" t="s">
        <v>60</v>
      </c>
      <c r="E24" s="140" t="s">
        <v>61</v>
      </c>
      <c r="F24" s="140" t="s">
        <v>20</v>
      </c>
      <c r="G24" s="140" t="s">
        <v>62</v>
      </c>
      <c r="H24" s="95"/>
      <c r="I24" s="93"/>
      <c r="J24" s="77"/>
      <c r="K24" s="78"/>
    </row>
    <row r="25" spans="1:11" ht="15.6" x14ac:dyDescent="0.3">
      <c r="A25" s="98">
        <v>3</v>
      </c>
      <c r="B25" s="140" t="s">
        <v>76</v>
      </c>
      <c r="C25" s="141" t="s">
        <v>77</v>
      </c>
      <c r="D25" s="141" t="s">
        <v>78</v>
      </c>
      <c r="E25" s="140" t="s">
        <v>67</v>
      </c>
      <c r="F25" s="140" t="s">
        <v>20</v>
      </c>
      <c r="G25" s="140" t="s">
        <v>79</v>
      </c>
      <c r="H25" s="95"/>
      <c r="I25" s="93"/>
      <c r="J25" s="77"/>
      <c r="K25" s="78"/>
    </row>
    <row r="26" spans="1:11" ht="15.6" x14ac:dyDescent="0.3">
      <c r="A26" s="98">
        <v>4</v>
      </c>
      <c r="B26" s="140" t="s">
        <v>80</v>
      </c>
      <c r="C26" s="141" t="s">
        <v>81</v>
      </c>
      <c r="D26" s="141" t="s">
        <v>82</v>
      </c>
      <c r="E26" s="140" t="s">
        <v>83</v>
      </c>
      <c r="F26" s="140" t="s">
        <v>20</v>
      </c>
      <c r="G26" s="140" t="s">
        <v>57</v>
      </c>
      <c r="H26" s="95"/>
      <c r="I26" s="93"/>
      <c r="J26" s="77"/>
      <c r="K26" s="78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16" t="s">
        <v>3</v>
      </c>
      <c r="B28" s="117"/>
      <c r="C28" s="117"/>
      <c r="D28" s="117"/>
      <c r="E28" s="53"/>
      <c r="F28" s="53"/>
      <c r="G28" s="118" t="s">
        <v>25</v>
      </c>
      <c r="H28" s="118"/>
      <c r="I28" s="117"/>
      <c r="J28" s="118"/>
      <c r="K28" s="119"/>
    </row>
    <row r="29" spans="1:11" x14ac:dyDescent="0.25">
      <c r="A29" s="67" t="s">
        <v>33</v>
      </c>
      <c r="B29" s="21"/>
      <c r="C29" s="21"/>
      <c r="D29" s="68"/>
      <c r="E29" s="29"/>
      <c r="F29" s="65"/>
      <c r="G29" s="28" t="s">
        <v>21</v>
      </c>
      <c r="H29" s="61">
        <v>3</v>
      </c>
      <c r="I29" s="71"/>
      <c r="J29" s="45" t="s">
        <v>19</v>
      </c>
      <c r="K29" s="74">
        <f>COUNTIF(F23:F26,"ЗМС")</f>
        <v>0</v>
      </c>
    </row>
    <row r="30" spans="1:11" x14ac:dyDescent="0.25">
      <c r="A30" s="67" t="s">
        <v>34</v>
      </c>
      <c r="B30" s="21"/>
      <c r="C30" s="21"/>
      <c r="D30" s="68"/>
      <c r="E30" s="2"/>
      <c r="F30" s="66"/>
      <c r="G30" s="30" t="s">
        <v>43</v>
      </c>
      <c r="H30" s="60">
        <f>H31+H34</f>
        <v>4</v>
      </c>
      <c r="I30" s="63"/>
      <c r="J30" s="45" t="s">
        <v>15</v>
      </c>
      <c r="K30" s="74">
        <f>COUNTIF(F23:F26,"МСМК")</f>
        <v>0</v>
      </c>
    </row>
    <row r="31" spans="1:11" x14ac:dyDescent="0.25">
      <c r="A31" s="67" t="s">
        <v>35</v>
      </c>
      <c r="B31" s="21"/>
      <c r="C31" s="21"/>
      <c r="D31" s="68"/>
      <c r="E31" s="2"/>
      <c r="F31" s="66"/>
      <c r="G31" s="30" t="s">
        <v>44</v>
      </c>
      <c r="H31" s="60">
        <f>H32+H33+H35</f>
        <v>4</v>
      </c>
      <c r="I31" s="63"/>
      <c r="J31" s="45" t="s">
        <v>17</v>
      </c>
      <c r="K31" s="74">
        <f>COUNTIF(F23:F26,"МС")</f>
        <v>0</v>
      </c>
    </row>
    <row r="32" spans="1:11" x14ac:dyDescent="0.25">
      <c r="A32" s="67" t="s">
        <v>36</v>
      </c>
      <c r="B32" s="21"/>
      <c r="C32" s="21"/>
      <c r="D32" s="68"/>
      <c r="E32" s="2"/>
      <c r="F32" s="66"/>
      <c r="G32" s="30" t="s">
        <v>39</v>
      </c>
      <c r="H32" s="61">
        <f>COUNT(A23:A26)</f>
        <v>4</v>
      </c>
      <c r="I32" s="62"/>
      <c r="J32" s="45" t="s">
        <v>20</v>
      </c>
      <c r="K32" s="74">
        <f>COUNTIF(F23:F26,"КМС")</f>
        <v>4</v>
      </c>
    </row>
    <row r="33" spans="1:11" x14ac:dyDescent="0.25">
      <c r="A33" s="67"/>
      <c r="B33" s="21"/>
      <c r="C33" s="21"/>
      <c r="D33" s="68"/>
      <c r="E33" s="2"/>
      <c r="F33" s="66"/>
      <c r="G33" s="30" t="s">
        <v>40</v>
      </c>
      <c r="H33" s="61">
        <f>COUNTIF(A23:A26,"НФ")</f>
        <v>0</v>
      </c>
      <c r="I33" s="62"/>
      <c r="J33" s="81" t="s">
        <v>46</v>
      </c>
      <c r="K33" s="74">
        <f>COUNTIF(F23:F26,"1 сп.р.")</f>
        <v>0</v>
      </c>
    </row>
    <row r="34" spans="1:11" x14ac:dyDescent="0.25">
      <c r="A34" s="67"/>
      <c r="B34" s="21"/>
      <c r="C34" s="21"/>
      <c r="D34" s="68"/>
      <c r="E34" s="2"/>
      <c r="F34" s="66"/>
      <c r="G34" s="30" t="s">
        <v>41</v>
      </c>
      <c r="H34" s="46">
        <f>COUNTIF(A23:A26,"НС")</f>
        <v>0</v>
      </c>
      <c r="I34" s="64"/>
      <c r="J34" s="80" t="s">
        <v>48</v>
      </c>
      <c r="K34" s="74">
        <f>COUNTIF(F23:F26,"2 сп.р.")</f>
        <v>0</v>
      </c>
    </row>
    <row r="35" spans="1:11" x14ac:dyDescent="0.25">
      <c r="A35" s="67"/>
      <c r="B35" s="21"/>
      <c r="C35" s="21"/>
      <c r="D35" s="68"/>
      <c r="E35" s="32"/>
      <c r="F35" s="72"/>
      <c r="G35" s="30" t="s">
        <v>42</v>
      </c>
      <c r="H35" s="46">
        <f>COUNTIF(A23:A26,"ДСКВ")</f>
        <v>0</v>
      </c>
      <c r="I35" s="73"/>
      <c r="J35" s="79" t="s">
        <v>47</v>
      </c>
      <c r="K35" s="74">
        <f>COUNTIF(F23:F26,"3 сп.р.")</f>
        <v>0</v>
      </c>
    </row>
    <row r="36" spans="1:11" x14ac:dyDescent="0.25">
      <c r="A36" s="33"/>
      <c r="K36" s="34"/>
    </row>
    <row r="37" spans="1:11" ht="15.6" x14ac:dyDescent="0.25">
      <c r="A37" s="100" t="s">
        <v>2</v>
      </c>
      <c r="B37" s="101"/>
      <c r="C37" s="101"/>
      <c r="D37" s="101"/>
      <c r="E37" s="102" t="s">
        <v>7</v>
      </c>
      <c r="F37" s="102"/>
      <c r="G37" s="102"/>
      <c r="H37" s="102"/>
      <c r="I37" s="102" t="s">
        <v>37</v>
      </c>
      <c r="J37" s="102"/>
      <c r="K37" s="103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69"/>
      <c r="F39" s="36"/>
      <c r="G39" s="36"/>
      <c r="H39" s="70"/>
      <c r="I39" s="70"/>
      <c r="J39" s="36"/>
      <c r="K39" s="37"/>
    </row>
    <row r="40" spans="1:11" x14ac:dyDescent="0.25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5">
      <c r="A41" s="35"/>
      <c r="D41" s="36"/>
      <c r="E41" s="69"/>
      <c r="F41" s="36"/>
      <c r="G41" s="36"/>
      <c r="H41" s="70"/>
      <c r="I41" s="70"/>
      <c r="J41" s="36"/>
      <c r="K41" s="37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ht="16.2" thickBot="1" x14ac:dyDescent="0.3">
      <c r="A43" s="104" t="str">
        <f>G18</f>
        <v>БУКОВА О.Ю.(IК, г. Пенза)</v>
      </c>
      <c r="B43" s="105"/>
      <c r="C43" s="105"/>
      <c r="D43" s="105"/>
      <c r="E43" s="105" t="str">
        <f>G17</f>
        <v>ДЫШАКОВ А.С. (ВК, г. Москва)</v>
      </c>
      <c r="F43" s="105"/>
      <c r="G43" s="105"/>
      <c r="H43" s="105"/>
      <c r="I43" s="105" t="str">
        <f>G19</f>
        <v>КОЧЕТКОВ Д.А. (ВК, г. Саранск)</v>
      </c>
      <c r="J43" s="105"/>
      <c r="K43" s="106"/>
    </row>
    <row r="44" spans="1:11" ht="14.4" thickTop="1" x14ac:dyDescent="0.25"/>
    <row r="45" spans="1:11" ht="18" x14ac:dyDescent="0.25">
      <c r="A45" s="49"/>
      <c r="B45" s="50"/>
      <c r="C45" s="50"/>
      <c r="D45" s="49"/>
      <c r="E45" s="51"/>
      <c r="F45" s="49"/>
      <c r="G45" s="49"/>
      <c r="H45" s="52"/>
      <c r="I45" s="52"/>
      <c r="J45" s="49"/>
      <c r="K45" s="49"/>
    </row>
    <row r="46" spans="1:11" ht="21" x14ac:dyDescent="0.25">
      <c r="A46" s="47"/>
      <c r="B46" s="47"/>
      <c r="C46" s="48"/>
      <c r="D46" s="99"/>
      <c r="E46" s="99"/>
      <c r="F46" s="99"/>
      <c r="G46" s="99"/>
    </row>
    <row r="47" spans="1:11" ht="18" x14ac:dyDescent="0.25">
      <c r="D47" s="49"/>
    </row>
  </sheetData>
  <autoFilter ref="A22:G22">
    <sortState ref="A23:G40">
      <sortCondition ref="A22"/>
    </sortState>
  </autoFilter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J21:J22"/>
    <mergeCell ref="K21:K22"/>
    <mergeCell ref="H21:I21"/>
    <mergeCell ref="A28:D28"/>
    <mergeCell ref="G28:K28"/>
    <mergeCell ref="A13:D13"/>
    <mergeCell ref="A14:D14"/>
    <mergeCell ref="A15:G15"/>
    <mergeCell ref="H15:K15"/>
    <mergeCell ref="A12:K12"/>
    <mergeCell ref="D46:G46"/>
    <mergeCell ref="A37:D37"/>
    <mergeCell ref="E37:H37"/>
    <mergeCell ref="I37:K37"/>
    <mergeCell ref="A43:D43"/>
    <mergeCell ref="E43:H43"/>
    <mergeCell ref="I43:K43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2024-06-15T11:58:24Z</dcterms:modified>
</cp:coreProperties>
</file>