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ейрин юниоры итог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I55" s="1"/>
  <c r="G22"/>
  <c r="F22"/>
  <c r="E22"/>
  <c r="D22"/>
  <c r="C22"/>
  <c r="I54" s="1"/>
  <c r="G52"/>
  <c r="G51"/>
  <c r="G50"/>
  <c r="G49"/>
  <c r="H62"/>
  <c r="F62"/>
  <c r="D62"/>
  <c r="G55"/>
  <c r="G54"/>
  <c r="G53"/>
  <c r="I53" l="1"/>
  <c r="I52"/>
  <c r="I50"/>
  <c r="I51"/>
  <c r="I49"/>
</calcChain>
</file>

<file path=xl/sharedStrings.xml><?xml version="1.0" encoding="utf-8"?>
<sst xmlns="http://schemas.openxmlformats.org/spreadsheetml/2006/main" count="59" uniqueCount="57">
  <si>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</si>
  <si>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</si>
  <si>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</si>
  <si>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</si>
  <si>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</si>
  <si>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кейрин</t>
  </si>
  <si>
    <t>МЕСТО ПРОВЕДЕНИЯ: г. Санкт-Петербург</t>
  </si>
  <si>
    <t>№ ВРВС: 0080451611Я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</si>
  <si>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</si>
  <si>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</si>
  <si>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</si>
  <si>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</si>
  <si>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</si>
  <si>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</si>
  <si>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</si>
  <si>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</si>
  <si>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</si>
  <si>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</si>
  <si>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</si>
  <si>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</si>
  <si>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</si>
  <si>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</si>
  <si>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</si>
  <si>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</si>
  <si>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</si>
  <si>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</si>
  <si>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</si>
  <si>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</si>
  <si>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</si>
  <si>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</si>
  <si>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</si>
  <si>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</si>
  <si>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</si>
  <si>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</si>
  <si>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</si>
  <si>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</si>
  <si>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</si>
  <si>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</si>
  <si>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</si>
  <si>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</si>
  <si>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</si>
  <si>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</si>
  <si>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</si>
  <si>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</si>
  <si>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</si>
  <si>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</si>
  <si>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</si>
  <si>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</si>
  <si>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</si>
  <si>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</si>
  <si>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31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</si>
  <si>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</si>
  <si>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</si>
  <si>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</si>
  <si>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МУЖЧИНЫ</t>
  </si>
  <si>
    <t>КУБОК РОССИИ</t>
  </si>
  <si>
    <t>№ ЕКП 2025: 2008780020031815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</si>
</sst>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6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 wrapText="1"/>
    </xf>
    <xf numFmtId="14" fontId="11" fillId="3" borderId="25" xfId="3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" fillId="0" borderId="0" xfId="1" applyBorder="1"/>
    <xf numFmtId="0" fontId="16" fillId="0" borderId="8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66" fontId="20" fillId="0" borderId="27" xfId="1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4" fontId="21" fillId="0" borderId="27" xfId="0" applyNumberFormat="1" applyFont="1" applyBorder="1" applyAlignment="1">
      <alignment horizontal="center" vertical="center"/>
    </xf>
    <xf numFmtId="14" fontId="21" fillId="0" borderId="16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20" fillId="0" borderId="27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 2" xfId="1"/>
    <cellStyle name="Обычный 2 4" xfId="2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55</xdr:row>
      <xdr:rowOff>47625</xdr:rowOff>
    </xdr:from>
    <xdr:to>
      <xdr:col>6</xdr:col>
      <xdr:colOff>762000</xdr:colOff>
      <xdr:row>61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10100" y="1091565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56</xdr:row>
      <xdr:rowOff>47625</xdr:rowOff>
    </xdr:from>
    <xdr:to>
      <xdr:col>4</xdr:col>
      <xdr:colOff>342900</xdr:colOff>
      <xdr:row>62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43150" y="111061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1038225</xdr:colOff>
      <xdr:row>56</xdr:row>
      <xdr:rowOff>38100</xdr:rowOff>
    </xdr:from>
    <xdr:to>
      <xdr:col>8</xdr:col>
      <xdr:colOff>581025</xdr:colOff>
      <xdr:row>62</xdr:row>
      <xdr:rowOff>82550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62825" y="11096625"/>
          <a:ext cx="895350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9E5A6"/>
    <pageSetUpPr fitToPage="1"/>
  </sheetPr>
  <dimension ref="A1:W63"/>
  <sheetViews>
    <sheetView tabSelected="1" topLeftCell="A13" zoomScale="85" zoomScaleNormal="85" workbookViewId="0">
      <selection activeCell="A22" sqref="A22:G47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4.855468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6" ht="2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6" ht="8.25" customHeight="1">
      <c r="A2" s="67"/>
      <c r="B2" s="67"/>
      <c r="C2" s="67"/>
      <c r="D2" s="67"/>
      <c r="E2" s="67"/>
      <c r="F2" s="67"/>
      <c r="G2" s="67"/>
      <c r="H2" s="67"/>
      <c r="I2" s="67"/>
    </row>
    <row r="3" spans="1:16" ht="21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16" ht="10.9" customHeight="1">
      <c r="A4" s="67"/>
      <c r="B4" s="67"/>
      <c r="C4" s="67"/>
      <c r="D4" s="67"/>
      <c r="E4" s="67"/>
      <c r="F4" s="67"/>
      <c r="G4" s="67"/>
      <c r="H4" s="67"/>
      <c r="I4" s="67"/>
    </row>
    <row r="5" spans="1:16">
      <c r="A5" s="68" t="s">
        <v>2</v>
      </c>
      <c r="B5" s="68"/>
      <c r="C5" s="68"/>
      <c r="D5" s="68"/>
      <c r="E5" s="68"/>
      <c r="F5" s="68"/>
      <c r="G5" s="68"/>
      <c r="H5" s="68"/>
      <c r="I5" s="68"/>
    </row>
    <row r="6" spans="1:16" ht="20.45" customHeight="1">
      <c r="A6" s="69" t="s">
        <v>55</v>
      </c>
      <c r="B6" s="69"/>
      <c r="C6" s="69"/>
      <c r="D6" s="69"/>
      <c r="E6" s="69"/>
      <c r="F6" s="69"/>
      <c r="G6" s="69"/>
      <c r="H6" s="69"/>
      <c r="I6" s="69"/>
    </row>
    <row r="7" spans="1:16" ht="19.149999999999999" customHeight="1">
      <c r="A7" s="69" t="s">
        <v>3</v>
      </c>
      <c r="B7" s="69"/>
      <c r="C7" s="69"/>
      <c r="D7" s="69"/>
      <c r="E7" s="69"/>
      <c r="F7" s="69"/>
      <c r="G7" s="69"/>
      <c r="H7" s="69"/>
      <c r="I7" s="69"/>
    </row>
    <row r="8" spans="1:16" ht="7.9" customHeight="1" thickBot="1">
      <c r="A8" s="70"/>
      <c r="B8" s="70"/>
      <c r="C8" s="70"/>
      <c r="D8" s="70"/>
      <c r="E8" s="70"/>
      <c r="F8" s="70"/>
      <c r="G8" s="70"/>
      <c r="H8" s="70"/>
      <c r="I8" s="70"/>
    </row>
    <row r="9" spans="1:16" ht="19.5" thickTop="1">
      <c r="A9" s="71" t="s">
        <v>4</v>
      </c>
      <c r="B9" s="72"/>
      <c r="C9" s="72"/>
      <c r="D9" s="72"/>
      <c r="E9" s="72"/>
      <c r="F9" s="72"/>
      <c r="G9" s="72"/>
      <c r="H9" s="72"/>
      <c r="I9" s="73"/>
    </row>
    <row r="10" spans="1:16" ht="18.75">
      <c r="A10" s="74" t="s">
        <v>5</v>
      </c>
      <c r="B10" s="75"/>
      <c r="C10" s="75"/>
      <c r="D10" s="75"/>
      <c r="E10" s="75"/>
      <c r="F10" s="75"/>
      <c r="G10" s="75"/>
      <c r="H10" s="75"/>
      <c r="I10" s="76"/>
    </row>
    <row r="11" spans="1:16" ht="18.75">
      <c r="A11" s="77" t="s">
        <v>54</v>
      </c>
      <c r="B11" s="78"/>
      <c r="C11" s="78"/>
      <c r="D11" s="78"/>
      <c r="E11" s="78"/>
      <c r="F11" s="78"/>
      <c r="G11" s="78"/>
      <c r="H11" s="78"/>
      <c r="I11" s="79"/>
    </row>
    <row r="12" spans="1:16" ht="15.6" customHeight="1">
      <c r="A12" s="64"/>
      <c r="B12" s="65"/>
      <c r="C12" s="65"/>
      <c r="D12" s="65"/>
      <c r="E12" s="65"/>
      <c r="F12" s="65"/>
      <c r="G12" s="65"/>
      <c r="H12" s="65"/>
      <c r="I12" s="66"/>
      <c r="P12" s="49"/>
    </row>
    <row r="13" spans="1:16" ht="15.75">
      <c r="A13" s="47" t="s">
        <v>6</v>
      </c>
      <c r="B13" s="4"/>
      <c r="C13" s="4"/>
      <c r="D13" s="4"/>
      <c r="E13" s="2"/>
      <c r="F13" s="3"/>
      <c r="G13" s="4"/>
      <c r="H13" s="5"/>
      <c r="I13" s="6" t="s">
        <v>7</v>
      </c>
      <c r="K13" s="49"/>
      <c r="P13" s="49"/>
    </row>
    <row r="14" spans="1:16" ht="15.75">
      <c r="A14" s="48" t="s">
        <v>50</v>
      </c>
      <c r="B14" s="9"/>
      <c r="C14" s="9"/>
      <c r="D14" s="9"/>
      <c r="E14" s="7"/>
      <c r="F14" s="8"/>
      <c r="G14" s="9"/>
      <c r="H14" s="10"/>
      <c r="I14" s="11" t="s">
        <v>56</v>
      </c>
      <c r="K14" s="50"/>
      <c r="P14" s="52"/>
    </row>
    <row r="15" spans="1:16" ht="15">
      <c r="A15" s="81" t="s">
        <v>8</v>
      </c>
      <c r="B15" s="82"/>
      <c r="C15" s="82"/>
      <c r="D15" s="82"/>
      <c r="E15" s="82"/>
      <c r="F15" s="82"/>
      <c r="G15" s="83"/>
      <c r="H15" s="84" t="s">
        <v>9</v>
      </c>
      <c r="I15" s="85"/>
      <c r="K15" s="51"/>
    </row>
    <row r="16" spans="1:16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86" t="s">
        <v>11</v>
      </c>
      <c r="I16" s="87"/>
    </row>
    <row r="17" spans="1:9" ht="15.75">
      <c r="A17" s="12" t="s">
        <v>12</v>
      </c>
      <c r="B17" s="13"/>
      <c r="C17" s="13"/>
      <c r="D17" s="15"/>
      <c r="E17" s="16"/>
      <c r="F17" s="14"/>
      <c r="G17" s="63" t="s">
        <v>51</v>
      </c>
      <c r="H17" s="88" t="s">
        <v>13</v>
      </c>
      <c r="I17" s="89"/>
    </row>
    <row r="18" spans="1:9" ht="15.75">
      <c r="A18" s="12" t="s">
        <v>14</v>
      </c>
      <c r="B18" s="13"/>
      <c r="C18" s="13"/>
      <c r="D18" s="15"/>
      <c r="E18" s="16"/>
      <c r="F18" s="14"/>
      <c r="G18" s="62" t="s">
        <v>52</v>
      </c>
      <c r="H18" s="88" t="s">
        <v>15</v>
      </c>
      <c r="I18" s="89"/>
    </row>
    <row r="19" spans="1:9" ht="16.5" thickBot="1">
      <c r="A19" s="17" t="s">
        <v>16</v>
      </c>
      <c r="B19" s="18"/>
      <c r="C19" s="18"/>
      <c r="D19" s="19"/>
      <c r="E19" s="20"/>
      <c r="F19" s="19"/>
      <c r="G19" s="52" t="s">
        <v>53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19.149999999999999" customHeight="1">
      <c r="A22" s="58">
        <v>1</v>
      </c>
      <c r="B22" s="105">
        <v>31</v>
      </c>
      <c r="C22" s="59" t="str">
        <f>IF(ISBLANK($B22),"",VLOOKUP($B22,[2]список!$B$3:$G$504,2,0))</f>
        <v>101 035 777 92</v>
      </c>
      <c r="D22" s="60" t="str">
        <f>IF(ISBLANK($B22),"",VLOOKUP($B22,[2]список!$B$3:$G$504,3,0))</f>
        <v>Алексеев Лаврентий</v>
      </c>
      <c r="E22" s="60">
        <f>IF(ISBLANK($B22),"",VLOOKUP($B22,[2]список!$B$3:$G$504,4,0))</f>
        <v>37602</v>
      </c>
      <c r="F22" s="60" t="str">
        <f>IF(ISBLANK($B22),"",VLOOKUP($B22,[2]список!$B$3:$G$504,5,0))</f>
        <v>МС</v>
      </c>
      <c r="G22" s="61" t="str">
        <f>IF(ISBLANK($B22),"",VLOOKUP($B22,[2]список!$B$3:$G$504,6,0))</f>
        <v>Санкт-Петербург</v>
      </c>
      <c r="H22" s="57"/>
      <c r="I22" s="33"/>
    </row>
    <row r="23" spans="1:9" ht="19.149999999999999" customHeight="1">
      <c r="A23" s="58">
        <v>2</v>
      </c>
      <c r="B23" s="105">
        <v>74</v>
      </c>
      <c r="C23" s="59" t="str">
        <f>IF(ISBLANK($B23),"",VLOOKUP($B23,[2]список!$B$3:$G$504,2,0))</f>
        <v>100 831 045 30</v>
      </c>
      <c r="D23" s="60" t="str">
        <f>IF(ISBLANK($B23),"",VLOOKUP($B23,[2]список!$B$3:$G$504,3,0))</f>
        <v>Гирилович Игорь</v>
      </c>
      <c r="E23" s="60">
        <f>IF(ISBLANK($B23),"",VLOOKUP($B23,[2]список!$B$3:$G$504,4,0))</f>
        <v>38427</v>
      </c>
      <c r="F23" s="60" t="str">
        <f>IF(ISBLANK($B23),"",VLOOKUP($B23,[2]список!$B$3:$G$504,5,0))</f>
        <v>МСМК</v>
      </c>
      <c r="G23" s="61" t="str">
        <f>IF(ISBLANK($B23),"",VLOOKUP($B23,[2]список!$B$3:$G$504,6,0))</f>
        <v>Тульская Область</v>
      </c>
      <c r="H23" s="57"/>
      <c r="I23" s="33"/>
    </row>
    <row r="24" spans="1:9" ht="19.149999999999999" customHeight="1">
      <c r="A24" s="58">
        <v>3</v>
      </c>
      <c r="B24" s="105">
        <v>70</v>
      </c>
      <c r="C24" s="59" t="str">
        <f>IF(ISBLANK($B24),"",VLOOKUP($B24,[2]список!$B$3:$G$504,2,0))</f>
        <v>100 077 721 08</v>
      </c>
      <c r="D24" s="60" t="str">
        <f>IF(ISBLANK($B24),"",VLOOKUP($B24,[2]список!$B$3:$G$504,3,0))</f>
        <v>Дубченко Александр</v>
      </c>
      <c r="E24" s="60">
        <f>IF(ISBLANK($B24),"",VLOOKUP($B24,[2]список!$B$3:$G$504,4,0))</f>
        <v>34749</v>
      </c>
      <c r="F24" s="60" t="str">
        <f>IF(ISBLANK($B24),"",VLOOKUP($B24,[2]список!$B$3:$G$504,5,0))</f>
        <v>МСМК</v>
      </c>
      <c r="G24" s="61" t="str">
        <f>IF(ISBLANK($B24),"",VLOOKUP($B24,[2]список!$B$3:$G$504,6,0))</f>
        <v>Тульская Область</v>
      </c>
      <c r="H24" s="57"/>
      <c r="I24" s="33"/>
    </row>
    <row r="25" spans="1:9" ht="19.149999999999999" customHeight="1">
      <c r="A25" s="58">
        <v>4</v>
      </c>
      <c r="B25" s="105">
        <v>57</v>
      </c>
      <c r="C25" s="59" t="str">
        <f>IF(ISBLANK($B25),"",VLOOKUP($B25,[2]список!$B$3:$G$504,2,0))</f>
        <v>100 900 598 34</v>
      </c>
      <c r="D25" s="60" t="str">
        <f>IF(ISBLANK($B25),"",VLOOKUP($B25,[2]список!$B$3:$G$504,3,0))</f>
        <v>Кирильцев Никита</v>
      </c>
      <c r="E25" s="60">
        <f>IF(ISBLANK($B25),"",VLOOKUP($B25,[2]список!$B$3:$G$504,4,0))</f>
        <v>38364</v>
      </c>
      <c r="F25" s="60" t="str">
        <f>IF(ISBLANK($B25),"",VLOOKUP($B25,[2]список!$B$3:$G$504,5,0))</f>
        <v>МСМК</v>
      </c>
      <c r="G25" s="61" t="str">
        <f>IF(ISBLANK($B25),"",VLOOKUP($B25,[2]список!$B$3:$G$504,6,0))</f>
        <v>Москва</v>
      </c>
      <c r="H25" s="57"/>
      <c r="I25" s="33"/>
    </row>
    <row r="26" spans="1:9" ht="19.149999999999999" customHeight="1">
      <c r="A26" s="58">
        <v>5</v>
      </c>
      <c r="B26" s="105">
        <v>47</v>
      </c>
      <c r="C26" s="59" t="str">
        <f>IF(ISBLANK($B26),"",VLOOKUP($B26,[2]список!$B$3:$G$504,2,0))</f>
        <v>100 360 787 28</v>
      </c>
      <c r="D26" s="60" t="str">
        <f>IF(ISBLANK($B26),"",VLOOKUP($B26,[2]список!$B$3:$G$504,3,0))</f>
        <v xml:space="preserve">Калачник Никита </v>
      </c>
      <c r="E26" s="60">
        <f>IF(ISBLANK($B26),"",VLOOKUP($B26,[2]список!$B$3:$G$504,4,0))</f>
        <v>37795</v>
      </c>
      <c r="F26" s="60" t="str">
        <f>IF(ISBLANK($B26),"",VLOOKUP($B26,[2]список!$B$3:$G$504,5,0))</f>
        <v>МСМК</v>
      </c>
      <c r="G26" s="61" t="str">
        <f>IF(ISBLANK($B26),"",VLOOKUP($B26,[2]список!$B$3:$G$504,6,0))</f>
        <v>Москва</v>
      </c>
      <c r="H26" s="57"/>
      <c r="I26" s="33"/>
    </row>
    <row r="27" spans="1:9" ht="19.149999999999999" customHeight="1">
      <c r="A27" s="58">
        <v>6</v>
      </c>
      <c r="B27" s="105">
        <v>73</v>
      </c>
      <c r="C27" s="59" t="str">
        <f>IF(ISBLANK($B27),"",VLOOKUP($B27,[2]список!$B$3:$G$504,2,0))</f>
        <v>100 824 111 80</v>
      </c>
      <c r="D27" s="60" t="str">
        <f>IF(ISBLANK($B27),"",VLOOKUP($B27,[2]список!$B$3:$G$504,3,0))</f>
        <v>Меденец Богдан</v>
      </c>
      <c r="E27" s="60">
        <f>IF(ISBLANK($B27),"",VLOOKUP($B27,[2]список!$B$3:$G$504,4,0))</f>
        <v>38034</v>
      </c>
      <c r="F27" s="60" t="str">
        <f>IF(ISBLANK($B27),"",VLOOKUP($B27,[2]список!$B$3:$G$504,5,0))</f>
        <v>МС</v>
      </c>
      <c r="G27" s="61" t="str">
        <f>IF(ISBLANK($B27),"",VLOOKUP($B27,[2]список!$B$3:$G$504,6,0))</f>
        <v>Тульская Область</v>
      </c>
      <c r="H27" s="57"/>
      <c r="I27" s="33"/>
    </row>
    <row r="28" spans="1:9" ht="19.149999999999999" customHeight="1">
      <c r="A28" s="58">
        <v>7</v>
      </c>
      <c r="B28" s="105">
        <v>44</v>
      </c>
      <c r="C28" s="59" t="str">
        <f>IF(ISBLANK($B28),"",VLOOKUP($B28,[2]список!$B$3:$G$504,2,0))</f>
        <v>100 349 561 54</v>
      </c>
      <c r="D28" s="60" t="str">
        <f>IF(ISBLANK($B28),"",VLOOKUP($B28,[2]список!$B$3:$G$504,3,0))</f>
        <v>Бурлаков Данила</v>
      </c>
      <c r="E28" s="60">
        <f>IF(ISBLANK($B28),"",VLOOKUP($B28,[2]список!$B$3:$G$504,4,0))</f>
        <v>36828</v>
      </c>
      <c r="F28" s="60" t="str">
        <f>IF(ISBLANK($B28),"",VLOOKUP($B28,[2]список!$B$3:$G$504,5,0))</f>
        <v>МСМК</v>
      </c>
      <c r="G28" s="61" t="str">
        <f>IF(ISBLANK($B28),"",VLOOKUP($B28,[2]список!$B$3:$G$504,6,0))</f>
        <v>Москва</v>
      </c>
      <c r="H28" s="57"/>
      <c r="I28" s="33"/>
    </row>
    <row r="29" spans="1:9" ht="19.149999999999999" customHeight="1">
      <c r="A29" s="58">
        <v>8</v>
      </c>
      <c r="B29" s="105">
        <v>77</v>
      </c>
      <c r="C29" s="59" t="str">
        <f>IF(ISBLANK($B29),"",VLOOKUP($B29,[2]список!$B$3:$G$504,2,0))</f>
        <v>100 949 232 71</v>
      </c>
      <c r="D29" s="60" t="str">
        <f>IF(ISBLANK($B29),"",VLOOKUP($B29,[2]список!$B$3:$G$504,3,0))</f>
        <v>Быковский Никита</v>
      </c>
      <c r="E29" s="60">
        <f>IF(ISBLANK($B29),"",VLOOKUP($B29,[2]список!$B$3:$G$504,4,0))</f>
        <v>38917</v>
      </c>
      <c r="F29" s="60" t="str">
        <f>IF(ISBLANK($B29),"",VLOOKUP($B29,[2]список!$B$3:$G$504,5,0))</f>
        <v>МС</v>
      </c>
      <c r="G29" s="61" t="str">
        <f>IF(ISBLANK($B29),"",VLOOKUP($B29,[2]список!$B$3:$G$504,6,0))</f>
        <v>Тульская Область</v>
      </c>
      <c r="H29" s="57"/>
      <c r="I29" s="33"/>
    </row>
    <row r="30" spans="1:9" ht="19.149999999999999" customHeight="1">
      <c r="A30" s="58">
        <v>9</v>
      </c>
      <c r="B30" s="105">
        <v>71</v>
      </c>
      <c r="C30" s="59" t="str">
        <f>IF(ISBLANK($B30),"",VLOOKUP($B30,[2]список!$B$3:$G$504,2,0))</f>
        <v>100 152 669 72</v>
      </c>
      <c r="D30" s="60" t="str">
        <f>IF(ISBLANK($B30),"",VLOOKUP($B30,[2]список!$B$3:$G$504,3,0))</f>
        <v>Нестеров Дмитрий</v>
      </c>
      <c r="E30" s="60">
        <f>IF(ISBLANK($B30),"",VLOOKUP($B30,[2]список!$B$3:$G$504,4,0))</f>
        <v>36202</v>
      </c>
      <c r="F30" s="60" t="str">
        <f>IF(ISBLANK($B30),"",VLOOKUP($B30,[2]список!$B$3:$G$504,5,0))</f>
        <v>МСМК</v>
      </c>
      <c r="G30" s="61" t="str">
        <f>IF(ISBLANK($B30),"",VLOOKUP($B30,[2]список!$B$3:$G$504,6,0))</f>
        <v>Тульская Область</v>
      </c>
      <c r="H30" s="57"/>
      <c r="I30" s="33"/>
    </row>
    <row r="31" spans="1:9" ht="19.149999999999999" customHeight="1">
      <c r="A31" s="58">
        <v>10</v>
      </c>
      <c r="B31" s="105">
        <v>63</v>
      </c>
      <c r="C31" s="59" t="str">
        <f>IF(ISBLANK($B31),"",VLOOKUP($B31,[2]список!$B$3:$G$504,2,0))</f>
        <v>100 767 761 87</v>
      </c>
      <c r="D31" s="60" t="str">
        <f>IF(ISBLANK($B31),"",VLOOKUP($B31,[2]список!$B$3:$G$504,3,0))</f>
        <v xml:space="preserve">Попов Александр </v>
      </c>
      <c r="E31" s="60">
        <f>IF(ISBLANK($B31),"",VLOOKUP($B31,[2]список!$B$3:$G$504,4,0))</f>
        <v>37974</v>
      </c>
      <c r="F31" s="60" t="str">
        <f>IF(ISBLANK($B31),"",VLOOKUP($B31,[2]список!$B$3:$G$504,5,0))</f>
        <v>МС</v>
      </c>
      <c r="G31" s="61" t="str">
        <f>IF(ISBLANK($B31),"",VLOOKUP($B31,[2]список!$B$3:$G$504,6,0))</f>
        <v>Москва</v>
      </c>
      <c r="H31" s="57"/>
      <c r="I31" s="33"/>
    </row>
    <row r="32" spans="1:9" ht="19.149999999999999" customHeight="1">
      <c r="A32" s="58">
        <v>11</v>
      </c>
      <c r="B32" s="105">
        <v>68</v>
      </c>
      <c r="C32" s="59" t="str">
        <f>IF(ISBLANK($B32),"",VLOOKUP($B32,[2]список!$B$3:$G$504,2,0))</f>
        <v>100 904 236 83</v>
      </c>
      <c r="D32" s="60" t="str">
        <f>IF(ISBLANK($B32),"",VLOOKUP($B32,[2]список!$B$3:$G$504,3,0))</f>
        <v xml:space="preserve">Шешенин Андрей </v>
      </c>
      <c r="E32" s="60">
        <f>IF(ISBLANK($B32),"",VLOOKUP($B32,[2]список!$B$3:$G$504,4,0))</f>
        <v>38945</v>
      </c>
      <c r="F32" s="60" t="str">
        <f>IF(ISBLANK($B32),"",VLOOKUP($B32,[2]список!$B$3:$G$504,5,0))</f>
        <v>КМС</v>
      </c>
      <c r="G32" s="61" t="str">
        <f>IF(ISBLANK($B32),"",VLOOKUP($B32,[2]список!$B$3:$G$504,6,0))</f>
        <v>Москва</v>
      </c>
      <c r="H32" s="57"/>
      <c r="I32" s="33"/>
    </row>
    <row r="33" spans="1:23" ht="19.149999999999999" customHeight="1">
      <c r="A33" s="58">
        <v>12</v>
      </c>
      <c r="B33" s="105">
        <v>48</v>
      </c>
      <c r="C33" s="59" t="str">
        <f>IF(ISBLANK($B33),"",VLOOKUP($B33,[2]список!$B$3:$G$504,2,0))</f>
        <v>100 921 793 83</v>
      </c>
      <c r="D33" s="60" t="str">
        <f>IF(ISBLANK($B33),"",VLOOKUP($B33,[2]список!$B$3:$G$504,3,0))</f>
        <v xml:space="preserve">Амелин Даниил </v>
      </c>
      <c r="E33" s="60">
        <f>IF(ISBLANK($B33),"",VLOOKUP($B33,[2]список!$B$3:$G$504,4,0))</f>
        <v>38819</v>
      </c>
      <c r="F33" s="60" t="str">
        <f>IF(ISBLANK($B33),"",VLOOKUP($B33,[2]список!$B$3:$G$504,5,0))</f>
        <v>МС</v>
      </c>
      <c r="G33" s="61" t="str">
        <f>IF(ISBLANK($B33),"",VLOOKUP($B33,[2]список!$B$3:$G$504,6,0))</f>
        <v>Москва</v>
      </c>
      <c r="H33" s="57"/>
      <c r="I33" s="33"/>
    </row>
    <row r="34" spans="1:23" ht="19.149999999999999" customHeight="1">
      <c r="A34" s="58">
        <v>13</v>
      </c>
      <c r="B34" s="105">
        <v>30</v>
      </c>
      <c r="C34" s="59" t="str">
        <f>IF(ISBLANK($B34),"",VLOOKUP($B34,[2]список!$B$3:$G$504,2,0))</f>
        <v>101 103 743 61</v>
      </c>
      <c r="D34" s="60" t="str">
        <f>IF(ISBLANK($B34),"",VLOOKUP($B34,[2]список!$B$3:$G$504,3,0))</f>
        <v>Голков Михаил</v>
      </c>
      <c r="E34" s="60">
        <f>IF(ISBLANK($B34),"",VLOOKUP($B34,[2]список!$B$3:$G$504,4,0))</f>
        <v>38749</v>
      </c>
      <c r="F34" s="60" t="str">
        <f>IF(ISBLANK($B34),"",VLOOKUP($B34,[2]список!$B$3:$G$504,5,0))</f>
        <v>МС</v>
      </c>
      <c r="G34" s="61" t="str">
        <f>IF(ISBLANK($B34),"",VLOOKUP($B34,[2]список!$B$3:$G$504,6,0))</f>
        <v>Санкт-Петербург</v>
      </c>
      <c r="H34" s="57"/>
      <c r="I34" s="33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19.149999999999999" customHeight="1">
      <c r="A35" s="58">
        <v>13</v>
      </c>
      <c r="B35" s="105">
        <v>45</v>
      </c>
      <c r="C35" s="59" t="str">
        <f>IF(ISBLANK($B35),"",VLOOKUP($B35,[2]список!$B$3:$G$504,2,0))</f>
        <v>101 423 985 09</v>
      </c>
      <c r="D35" s="60" t="str">
        <f>IF(ISBLANK($B35),"",VLOOKUP($B35,[2]список!$B$3:$G$504,3,0))</f>
        <v>Евсин Денис</v>
      </c>
      <c r="E35" s="60">
        <f>IF(ISBLANK($B35),"",VLOOKUP($B35,[2]список!$B$3:$G$504,4,0))</f>
        <v>38798</v>
      </c>
      <c r="F35" s="60" t="str">
        <f>IF(ISBLANK($B35),"",VLOOKUP($B35,[2]список!$B$3:$G$504,5,0))</f>
        <v>КМС</v>
      </c>
      <c r="G35" s="61" t="str">
        <f>IF(ISBLANK($B35),"",VLOOKUP($B35,[2]список!$B$3:$G$504,6,0))</f>
        <v>Москва</v>
      </c>
      <c r="H35" s="57"/>
      <c r="I35" s="33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19.149999999999999" customHeight="1">
      <c r="A36" s="58">
        <v>13</v>
      </c>
      <c r="B36" s="105">
        <v>54</v>
      </c>
      <c r="C36" s="59" t="str">
        <f>IF(ISBLANK($B36),"",VLOOKUP($B36,[2]список!$B$3:$G$504,2,0))</f>
        <v>100 769 481 61</v>
      </c>
      <c r="D36" s="60" t="str">
        <f>IF(ISBLANK($B36),"",VLOOKUP($B36,[2]список!$B$3:$G$504,3,0))</f>
        <v xml:space="preserve">Явенков Александр </v>
      </c>
      <c r="E36" s="60">
        <f>IF(ISBLANK($B36),"",VLOOKUP($B36,[2]список!$B$3:$G$504,4,0))</f>
        <v>38092</v>
      </c>
      <c r="F36" s="60" t="str">
        <f>IF(ISBLANK($B36),"",VLOOKUP($B36,[2]список!$B$3:$G$504,5,0))</f>
        <v>МС</v>
      </c>
      <c r="G36" s="61" t="str">
        <f>IF(ISBLANK($B36),"",VLOOKUP($B36,[2]список!$B$3:$G$504,6,0))</f>
        <v>Москва</v>
      </c>
      <c r="H36" s="57"/>
      <c r="I36" s="33"/>
      <c r="N36" s="51"/>
      <c r="O36" s="53"/>
      <c r="P36" s="54"/>
      <c r="Q36" s="55"/>
      <c r="R36" s="56"/>
      <c r="S36" s="56"/>
      <c r="T36" s="56"/>
      <c r="U36" s="56"/>
      <c r="V36" s="51"/>
      <c r="W36" s="51"/>
    </row>
    <row r="37" spans="1:23" ht="19.149999999999999" customHeight="1">
      <c r="A37" s="58">
        <v>13</v>
      </c>
      <c r="B37" s="105">
        <v>72</v>
      </c>
      <c r="C37" s="59" t="str">
        <f>IF(ISBLANK($B37),"",VLOOKUP($B37,[2]список!$B$3:$G$504,2,0))</f>
        <v>100 349 344 31</v>
      </c>
      <c r="D37" s="60" t="str">
        <f>IF(ISBLANK($B37),"",VLOOKUP($B37,[2]список!$B$3:$G$504,3,0))</f>
        <v>Наумов Максим</v>
      </c>
      <c r="E37" s="60">
        <f>IF(ISBLANK($B37),"",VLOOKUP($B37,[2]список!$B$3:$G$504,4,0))</f>
        <v>36630</v>
      </c>
      <c r="F37" s="60" t="str">
        <f>IF(ISBLANK($B37),"",VLOOKUP($B37,[2]список!$B$3:$G$504,5,0))</f>
        <v>МС</v>
      </c>
      <c r="G37" s="61" t="str">
        <f>IF(ISBLANK($B37),"",VLOOKUP($B37,[2]список!$B$3:$G$504,6,0))</f>
        <v>Тульская Область</v>
      </c>
      <c r="H37" s="57"/>
      <c r="I37" s="33"/>
      <c r="N37" s="51"/>
      <c r="O37" s="53"/>
      <c r="P37" s="54"/>
      <c r="Q37" s="55"/>
      <c r="R37" s="56"/>
      <c r="S37" s="56"/>
      <c r="T37" s="56"/>
      <c r="U37" s="56"/>
      <c r="V37" s="51"/>
      <c r="W37" s="51"/>
    </row>
    <row r="38" spans="1:23" ht="19.149999999999999" customHeight="1">
      <c r="A38" s="58">
        <v>17</v>
      </c>
      <c r="B38" s="105">
        <v>67</v>
      </c>
      <c r="C38" s="59" t="str">
        <f>IF(ISBLANK($B38),"",VLOOKUP($B38,[2]список!$B$3:$G$504,2,0))</f>
        <v>101 582 922 33</v>
      </c>
      <c r="D38" s="60" t="str">
        <f>IF(ISBLANK($B38),"",VLOOKUP($B38,[2]список!$B$3:$G$504,3,0))</f>
        <v xml:space="preserve">Кислицин Николай </v>
      </c>
      <c r="E38" s="60">
        <f>IF(ISBLANK($B38),"",VLOOKUP($B38,[2]список!$B$3:$G$504,4,0))</f>
        <v>38899</v>
      </c>
      <c r="F38" s="60" t="str">
        <f>IF(ISBLANK($B38),"",VLOOKUP($B38,[2]список!$B$3:$G$504,5,0))</f>
        <v>КМС</v>
      </c>
      <c r="G38" s="61" t="str">
        <f>IF(ISBLANK($B38),"",VLOOKUP($B38,[2]список!$B$3:$G$504,6,0))</f>
        <v>Москва</v>
      </c>
      <c r="H38" s="57"/>
      <c r="I38" s="33"/>
      <c r="N38" s="51"/>
      <c r="O38" s="53"/>
      <c r="P38" s="54"/>
      <c r="Q38" s="55"/>
      <c r="R38" s="56"/>
      <c r="S38" s="56"/>
      <c r="T38" s="56"/>
      <c r="U38" s="56"/>
      <c r="V38" s="51"/>
      <c r="W38" s="51"/>
    </row>
    <row r="39" spans="1:23" ht="19.149999999999999" customHeight="1">
      <c r="A39" s="58">
        <v>17</v>
      </c>
      <c r="B39" s="105">
        <v>69</v>
      </c>
      <c r="C39" s="59" t="str">
        <f>IF(ISBLANK($B39),"",VLOOKUP($B39,[2]список!$B$3:$G$504,2,0))</f>
        <v>101 013 324 46</v>
      </c>
      <c r="D39" s="60" t="str">
        <f>IF(ISBLANK($B39),"",VLOOKUP($B39,[2]список!$B$3:$G$504,3,0))</f>
        <v xml:space="preserve">Юдин Никита </v>
      </c>
      <c r="E39" s="60">
        <f>IF(ISBLANK($B39),"",VLOOKUP($B39,[2]список!$B$3:$G$504,4,0))</f>
        <v>38409</v>
      </c>
      <c r="F39" s="60" t="str">
        <f>IF(ISBLANK($B39),"",VLOOKUP($B39,[2]список!$B$3:$G$504,5,0))</f>
        <v>КМС</v>
      </c>
      <c r="G39" s="61" t="str">
        <f>IF(ISBLANK($B39),"",VLOOKUP($B39,[2]список!$B$3:$G$504,6,0))</f>
        <v>Москва</v>
      </c>
      <c r="H39" s="57"/>
      <c r="I39" s="33"/>
      <c r="N39" s="51"/>
      <c r="O39" s="53"/>
      <c r="P39" s="54"/>
      <c r="Q39" s="55"/>
      <c r="R39" s="56"/>
      <c r="S39" s="56"/>
      <c r="T39" s="56"/>
      <c r="U39" s="56"/>
      <c r="V39" s="51"/>
      <c r="W39" s="51"/>
    </row>
    <row r="40" spans="1:23" ht="19.149999999999999" customHeight="1">
      <c r="A40" s="58">
        <v>17</v>
      </c>
      <c r="B40" s="105">
        <v>29</v>
      </c>
      <c r="C40" s="59" t="str">
        <f>IF(ISBLANK($B40),"",VLOOKUP($B40,[2]список!$B$3:$G$504,2,0))</f>
        <v>100 637 813 22</v>
      </c>
      <c r="D40" s="60" t="str">
        <f>IF(ISBLANK($B40),"",VLOOKUP($B40,[2]список!$B$3:$G$504,3,0))</f>
        <v>Шекелашвили Давид</v>
      </c>
      <c r="E40" s="60">
        <f>IF(ISBLANK($B40),"",VLOOKUP($B40,[2]список!$B$3:$G$504,4,0))</f>
        <v>37834</v>
      </c>
      <c r="F40" s="60" t="str">
        <f>IF(ISBLANK($B40),"",VLOOKUP($B40,[2]список!$B$3:$G$504,5,0))</f>
        <v>МС</v>
      </c>
      <c r="G40" s="61" t="str">
        <f>IF(ISBLANK($B40),"",VLOOKUP($B40,[2]список!$B$3:$G$504,6,0))</f>
        <v>Санкт-Петербург</v>
      </c>
      <c r="H40" s="57"/>
      <c r="I40" s="33"/>
      <c r="N40" s="51"/>
      <c r="O40" s="53"/>
      <c r="P40" s="54"/>
      <c r="Q40" s="55"/>
      <c r="R40" s="56"/>
      <c r="S40" s="56"/>
      <c r="T40" s="56"/>
      <c r="U40" s="56"/>
      <c r="V40" s="51"/>
      <c r="W40" s="51"/>
    </row>
    <row r="41" spans="1:23" ht="19.149999999999999" customHeight="1">
      <c r="A41" s="58">
        <v>17</v>
      </c>
      <c r="B41" s="105">
        <v>51</v>
      </c>
      <c r="C41" s="59" t="str">
        <f>IF(ISBLANK($B41),"",VLOOKUP($B41,[2]список!$B$3:$G$504,2,0))</f>
        <v>101 121 347 11</v>
      </c>
      <c r="D41" s="60" t="str">
        <f>IF(ISBLANK($B41),"",VLOOKUP($B41,[2]список!$B$3:$G$504,3,0))</f>
        <v>Самусев Иван</v>
      </c>
      <c r="E41" s="60">
        <f>IF(ISBLANK($B41),"",VLOOKUP($B41,[2]список!$B$3:$G$504,4,0))</f>
        <v>38958</v>
      </c>
      <c r="F41" s="60" t="str">
        <f>IF(ISBLANK($B41),"",VLOOKUP($B41,[2]список!$B$3:$G$504,5,0))</f>
        <v>МС</v>
      </c>
      <c r="G41" s="61" t="str">
        <f>IF(ISBLANK($B41),"",VLOOKUP($B41,[2]список!$B$3:$G$504,6,0))</f>
        <v>Москва</v>
      </c>
      <c r="H41" s="57"/>
      <c r="I41" s="33"/>
      <c r="N41" s="51"/>
      <c r="O41" s="53"/>
      <c r="P41" s="54"/>
      <c r="Q41" s="55"/>
      <c r="R41" s="56"/>
      <c r="S41" s="56"/>
      <c r="T41" s="56"/>
      <c r="U41" s="56"/>
      <c r="V41" s="51"/>
      <c r="W41" s="51"/>
    </row>
    <row r="42" spans="1:23" ht="19.149999999999999" customHeight="1">
      <c r="A42" s="58">
        <v>21</v>
      </c>
      <c r="B42" s="105">
        <v>112</v>
      </c>
      <c r="C42" s="59" t="str">
        <f>IF(ISBLANK($B42),"",VLOOKUP($B42,[2]список!$B$3:$G$504,2,0))</f>
        <v>100 013 484 82</v>
      </c>
      <c r="D42" s="60" t="str">
        <f>IF(ISBLANK($B42),"",VLOOKUP($B42,[2]список!$B$3:$G$504,3,0))</f>
        <v>Киксис Айнарс</v>
      </c>
      <c r="E42" s="60">
        <f>IF(ISBLANK($B42),"",VLOOKUP($B42,[2]список!$B$3:$G$504,4,0))</f>
        <v>26339</v>
      </c>
      <c r="F42" s="60"/>
      <c r="G42" s="61" t="str">
        <f>IF(ISBLANK($B42),"",VLOOKUP($B42,[2]список!$B$3:$G$504,6,0))</f>
        <v>ОАЭ</v>
      </c>
      <c r="H42" s="57"/>
      <c r="I42" s="33"/>
      <c r="N42" s="51"/>
      <c r="O42" s="53"/>
      <c r="P42" s="54"/>
      <c r="Q42" s="55"/>
      <c r="R42" s="56"/>
      <c r="S42" s="56"/>
      <c r="T42" s="56"/>
      <c r="U42" s="56"/>
      <c r="V42" s="51"/>
      <c r="W42" s="51"/>
    </row>
    <row r="43" spans="1:23" ht="19.149999999999999" customHeight="1">
      <c r="A43" s="58">
        <v>21</v>
      </c>
      <c r="B43" s="105">
        <v>55</v>
      </c>
      <c r="C43" s="59" t="str">
        <f>IF(ISBLANK($B43),"",VLOOKUP($B43,[2]список!$B$3:$G$504,2,0))</f>
        <v>101 005 119 86</v>
      </c>
      <c r="D43" s="60" t="str">
        <f>IF(ISBLANK($B43),"",VLOOKUP($B43,[2]список!$B$3:$G$504,3,0))</f>
        <v xml:space="preserve">Афанасьев Никита </v>
      </c>
      <c r="E43" s="60">
        <f>IF(ISBLANK($B43),"",VLOOKUP($B43,[2]список!$B$3:$G$504,4,0))</f>
        <v>38756</v>
      </c>
      <c r="F43" s="60" t="str">
        <f>IF(ISBLANK($B43),"",VLOOKUP($B43,[2]список!$B$3:$G$504,5,0))</f>
        <v>КМС</v>
      </c>
      <c r="G43" s="61" t="str">
        <f>IF(ISBLANK($B43),"",VLOOKUP($B43,[2]список!$B$3:$G$504,6,0))</f>
        <v>Москва</v>
      </c>
      <c r="H43" s="57"/>
      <c r="I43" s="33"/>
      <c r="N43" s="51"/>
      <c r="O43" s="53"/>
      <c r="P43" s="54"/>
      <c r="Q43" s="55"/>
      <c r="R43" s="56"/>
      <c r="S43" s="56"/>
      <c r="T43" s="56"/>
      <c r="U43" s="56"/>
      <c r="V43" s="51"/>
      <c r="W43" s="51"/>
    </row>
    <row r="44" spans="1:23" ht="19.149999999999999" customHeight="1">
      <c r="A44" s="58">
        <v>21</v>
      </c>
      <c r="B44" s="105">
        <v>66</v>
      </c>
      <c r="C44" s="59" t="str">
        <f>IF(ISBLANK($B44),"",VLOOKUP($B44,[2]список!$B$3:$G$504,2,0))</f>
        <v>100 360 217 40</v>
      </c>
      <c r="D44" s="60" t="str">
        <f>IF(ISBLANK($B44),"",VLOOKUP($B44,[2]список!$B$3:$G$504,3,0))</f>
        <v xml:space="preserve">Шерстеникин Алексей </v>
      </c>
      <c r="E44" s="60">
        <f>IF(ISBLANK($B44),"",VLOOKUP($B44,[2]список!$B$3:$G$504,4,0))</f>
        <v>37340</v>
      </c>
      <c r="F44" s="60" t="str">
        <f>IF(ISBLANK($B44),"",VLOOKUP($B44,[2]список!$B$3:$G$504,5,0))</f>
        <v>МС</v>
      </c>
      <c r="G44" s="61" t="str">
        <f>IF(ISBLANK($B44),"",VLOOKUP($B44,[2]список!$B$3:$G$504,6,0))</f>
        <v>Москва</v>
      </c>
      <c r="H44" s="57"/>
      <c r="I44" s="33"/>
      <c r="N44" s="51"/>
      <c r="O44" s="53"/>
      <c r="P44" s="54"/>
      <c r="Q44" s="55"/>
      <c r="R44" s="56"/>
      <c r="S44" s="56"/>
      <c r="T44" s="56"/>
      <c r="U44" s="56"/>
      <c r="V44" s="51"/>
      <c r="W44" s="51"/>
    </row>
    <row r="45" spans="1:23" ht="19.149999999999999" customHeight="1">
      <c r="A45" s="58">
        <v>21</v>
      </c>
      <c r="B45" s="105">
        <v>56</v>
      </c>
      <c r="C45" s="59" t="str">
        <f>IF(ISBLANK($B45),"",VLOOKUP($B45,[2]список!$B$3:$G$504,2,0))</f>
        <v>101 303 353 45</v>
      </c>
      <c r="D45" s="60" t="str">
        <f>IF(ISBLANK($B45),"",VLOOKUP($B45,[2]список!$B$3:$G$504,3,0))</f>
        <v xml:space="preserve">Меремеренко Дмитрий </v>
      </c>
      <c r="E45" s="60">
        <f>IF(ISBLANK($B45),"",VLOOKUP($B45,[2]список!$B$3:$G$504,4,0))</f>
        <v>38821</v>
      </c>
      <c r="F45" s="60" t="str">
        <f>IF(ISBLANK($B45),"",VLOOKUP($B45,[2]список!$B$3:$G$504,5,0))</f>
        <v>КМС</v>
      </c>
      <c r="G45" s="61" t="str">
        <f>IF(ISBLANK($B45),"",VLOOKUP($B45,[2]список!$B$3:$G$504,6,0))</f>
        <v>Москва</v>
      </c>
      <c r="H45" s="57"/>
      <c r="I45" s="33"/>
      <c r="N45" s="51"/>
      <c r="O45" s="53"/>
      <c r="P45" s="54"/>
      <c r="Q45" s="55"/>
      <c r="R45" s="56"/>
      <c r="S45" s="56"/>
      <c r="T45" s="56"/>
      <c r="U45" s="56"/>
      <c r="V45" s="51"/>
      <c r="W45" s="51"/>
    </row>
    <row r="46" spans="1:23" ht="19.149999999999999" customHeight="1">
      <c r="A46" s="58">
        <v>25</v>
      </c>
      <c r="B46" s="105">
        <v>65</v>
      </c>
      <c r="C46" s="59" t="str">
        <f>IF(ISBLANK($B46),"",VLOOKUP($B46,[2]список!$B$3:$G$504,2,0))</f>
        <v>100 901 823 95</v>
      </c>
      <c r="D46" s="60" t="str">
        <f>IF(ISBLANK($B46),"",VLOOKUP($B46,[2]список!$B$3:$G$504,3,0))</f>
        <v>Шукуров Тимур</v>
      </c>
      <c r="E46" s="60">
        <f>IF(ISBLANK($B46),"",VLOOKUP($B46,[2]список!$B$3:$G$504,4,0))</f>
        <v>38552</v>
      </c>
      <c r="F46" s="60" t="str">
        <f>IF(ISBLANK($B46),"",VLOOKUP($B46,[2]список!$B$3:$G$504,5,0))</f>
        <v>МС</v>
      </c>
      <c r="G46" s="61" t="str">
        <f>IF(ISBLANK($B46),"",VLOOKUP($B46,[2]список!$B$3:$G$504,6,0))</f>
        <v>Москва</v>
      </c>
      <c r="H46" s="57"/>
      <c r="I46" s="33"/>
      <c r="N46" s="51"/>
      <c r="O46" s="53"/>
      <c r="P46" s="54"/>
      <c r="Q46" s="55"/>
      <c r="R46" s="56"/>
      <c r="S46" s="56"/>
      <c r="T46" s="56"/>
      <c r="U46" s="56"/>
      <c r="V46" s="51"/>
      <c r="W46" s="51"/>
    </row>
    <row r="47" spans="1:23" ht="19.149999999999999" customHeight="1" thickBot="1">
      <c r="A47" s="58">
        <v>25</v>
      </c>
      <c r="B47" s="105">
        <v>24</v>
      </c>
      <c r="C47" s="59" t="str">
        <f>IF(ISBLANK($B47),"",VLOOKUP($B47,[2]список!$B$3:$G$504,2,0))</f>
        <v>100 904 201 48</v>
      </c>
      <c r="D47" s="60" t="str">
        <f>IF(ISBLANK($B47),"",VLOOKUP($B47,[2]список!$B$3:$G$504,3,0))</f>
        <v>Галиханов Денис</v>
      </c>
      <c r="E47" s="60">
        <f>IF(ISBLANK($B47),"",VLOOKUP($B47,[2]список!$B$3:$G$504,4,0))</f>
        <v>38909</v>
      </c>
      <c r="F47" s="60" t="str">
        <f>IF(ISBLANK($B47),"",VLOOKUP($B47,[2]список!$B$3:$G$504,5,0))</f>
        <v>МС</v>
      </c>
      <c r="G47" s="61" t="str">
        <f>IF(ISBLANK($B47),"",VLOOKUP($B47,[2]список!$B$3:$G$504,6,0))</f>
        <v>Санкт-Петербург</v>
      </c>
      <c r="H47" s="57"/>
      <c r="I47" s="33"/>
      <c r="N47" s="51"/>
      <c r="O47" s="53"/>
      <c r="P47" s="54"/>
      <c r="Q47" s="55"/>
      <c r="R47" s="56"/>
      <c r="S47" s="56"/>
      <c r="T47" s="56"/>
      <c r="U47" s="56"/>
      <c r="V47" s="51"/>
      <c r="W47" s="51"/>
    </row>
    <row r="48" spans="1:23" ht="19.5" thickTop="1">
      <c r="A48" s="90" t="s">
        <v>29</v>
      </c>
      <c r="B48" s="91"/>
      <c r="C48" s="91"/>
      <c r="D48" s="91"/>
      <c r="E48" s="36"/>
      <c r="F48" s="91" t="s">
        <v>30</v>
      </c>
      <c r="G48" s="91"/>
      <c r="H48" s="91"/>
      <c r="I48" s="92"/>
      <c r="N48" s="51"/>
      <c r="O48" s="53"/>
      <c r="P48" s="54"/>
      <c r="Q48" s="55"/>
      <c r="R48" s="56"/>
      <c r="S48" s="56"/>
      <c r="T48" s="56"/>
      <c r="U48" s="56"/>
      <c r="V48" s="51"/>
      <c r="W48" s="51"/>
    </row>
    <row r="49" spans="1:23" ht="18.75">
      <c r="A49" s="37" t="s">
        <v>31</v>
      </c>
      <c r="B49" s="37"/>
      <c r="C49" s="38"/>
      <c r="D49" s="37"/>
      <c r="E49" s="93" t="s">
        <v>32</v>
      </c>
      <c r="F49" s="93"/>
      <c r="G49" s="34">
        <f>COUNTIF(A17:A51,"ДСКВ")</f>
        <v>0</v>
      </c>
      <c r="H49" s="39" t="s">
        <v>33</v>
      </c>
      <c r="I49" s="34">
        <f>COUNTIF(C17:C51,"ДСКВ")</f>
        <v>0</v>
      </c>
      <c r="N49" s="51"/>
      <c r="O49" s="53"/>
      <c r="P49" s="54"/>
      <c r="Q49" s="55"/>
      <c r="R49" s="56"/>
      <c r="S49" s="56"/>
      <c r="T49" s="56"/>
      <c r="U49" s="56"/>
      <c r="V49" s="51"/>
      <c r="W49" s="51"/>
    </row>
    <row r="50" spans="1:23" ht="18.75">
      <c r="A50" s="35" t="s">
        <v>34</v>
      </c>
      <c r="B50" s="37"/>
      <c r="C50" s="40"/>
      <c r="D50" s="37"/>
      <c r="E50" s="80" t="s">
        <v>35</v>
      </c>
      <c r="F50" s="80"/>
      <c r="G50" s="34">
        <f>COUNTIF(A18:A52,"ДСКВ")</f>
        <v>0</v>
      </c>
      <c r="H50" s="39" t="s">
        <v>36</v>
      </c>
      <c r="I50" s="34">
        <f>COUNTIF(C18:C52,"ДСКВ")</f>
        <v>0</v>
      </c>
      <c r="N50" s="51"/>
      <c r="O50" s="53"/>
      <c r="P50" s="54"/>
      <c r="Q50" s="55"/>
      <c r="R50" s="56"/>
      <c r="S50" s="56"/>
      <c r="T50" s="56"/>
      <c r="U50" s="56"/>
      <c r="V50" s="51"/>
      <c r="W50" s="51"/>
    </row>
    <row r="51" spans="1:23" ht="18.75">
      <c r="A51" s="37" t="s">
        <v>37</v>
      </c>
      <c r="B51" s="37"/>
      <c r="C51" s="35"/>
      <c r="D51" s="37"/>
      <c r="E51" s="80" t="s">
        <v>38</v>
      </c>
      <c r="F51" s="80"/>
      <c r="G51" s="34">
        <f>COUNTIF(A19:A53,"ДСКВ")</f>
        <v>0</v>
      </c>
      <c r="H51" s="39" t="s">
        <v>39</v>
      </c>
      <c r="I51" s="34">
        <f>COUNTIF(C19:C53,"ДСКВ")</f>
        <v>0</v>
      </c>
      <c r="N51" s="51"/>
      <c r="O51" s="53"/>
      <c r="P51" s="54"/>
      <c r="Q51" s="55"/>
      <c r="R51" s="56"/>
      <c r="S51" s="56"/>
      <c r="T51" s="56"/>
      <c r="U51" s="56"/>
      <c r="V51" s="51"/>
      <c r="W51" s="51"/>
    </row>
    <row r="52" spans="1:23">
      <c r="A52" s="37"/>
      <c r="B52" s="37"/>
      <c r="C52" s="35"/>
      <c r="D52" s="37"/>
      <c r="E52" s="80" t="s">
        <v>40</v>
      </c>
      <c r="F52" s="80"/>
      <c r="G52" s="34">
        <f>COUNTIF(A20:A54,"ДСКВ")</f>
        <v>0</v>
      </c>
      <c r="H52" s="39" t="s">
        <v>27</v>
      </c>
      <c r="I52" s="34">
        <f>COUNTIF(C20:C54,"ДСКВ")</f>
        <v>0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>
      <c r="A53" s="37"/>
      <c r="B53" s="37"/>
      <c r="C53" s="35"/>
      <c r="D53" s="37"/>
      <c r="E53" s="80" t="s">
        <v>41</v>
      </c>
      <c r="F53" s="80"/>
      <c r="G53" s="34">
        <f>COUNTIF(A22:A56,"НФ")</f>
        <v>0</v>
      </c>
      <c r="H53" s="39" t="s">
        <v>28</v>
      </c>
      <c r="I53" s="34">
        <f>COUNTIF(C21:C55,"ДСКВ")</f>
        <v>0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>
      <c r="A54" s="37"/>
      <c r="B54" s="37"/>
      <c r="C54" s="37"/>
      <c r="D54" s="37"/>
      <c r="E54" s="80" t="s">
        <v>42</v>
      </c>
      <c r="F54" s="80"/>
      <c r="G54" s="34">
        <f>COUNTIF(A22:A56,"ДСКВ")</f>
        <v>0</v>
      </c>
      <c r="H54" s="41" t="s">
        <v>43</v>
      </c>
      <c r="I54" s="34">
        <f>COUNTIF(C22:C56,"ДСКВ")</f>
        <v>0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>
      <c r="A55" s="37"/>
      <c r="B55" s="37"/>
      <c r="C55" s="37"/>
      <c r="D55" s="37"/>
      <c r="E55" s="80" t="s">
        <v>44</v>
      </c>
      <c r="F55" s="80"/>
      <c r="G55" s="34">
        <f>COUNTIF(A22:A56,"НС")</f>
        <v>0</v>
      </c>
      <c r="H55" s="41" t="s">
        <v>45</v>
      </c>
      <c r="I55" s="34">
        <f>COUNTIF(C23:C57,"ДСКВ")</f>
        <v>0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94" t="s">
        <v>46</v>
      </c>
      <c r="B56" s="95"/>
      <c r="C56" s="95"/>
      <c r="D56" s="95" t="s">
        <v>47</v>
      </c>
      <c r="E56" s="95"/>
      <c r="F56" s="95" t="s">
        <v>48</v>
      </c>
      <c r="G56" s="95"/>
      <c r="H56" s="96" t="s">
        <v>49</v>
      </c>
      <c r="I56" s="97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>
      <c r="A57" s="98"/>
      <c r="B57" s="68"/>
      <c r="C57" s="68"/>
      <c r="D57" s="68"/>
      <c r="E57" s="68"/>
      <c r="F57" s="68"/>
      <c r="G57" s="68"/>
      <c r="H57" s="68"/>
      <c r="I57" s="99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spans="1:23">
      <c r="A58" s="42"/>
      <c r="B58" s="43"/>
      <c r="C58" s="43"/>
      <c r="D58" s="43"/>
      <c r="E58" s="44"/>
      <c r="F58" s="43"/>
      <c r="G58" s="43"/>
      <c r="H58" s="45"/>
      <c r="I58" s="46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spans="1:23">
      <c r="A59" s="42"/>
      <c r="B59" s="43"/>
      <c r="C59" s="43"/>
      <c r="D59" s="43"/>
      <c r="E59" s="44"/>
      <c r="F59" s="43"/>
      <c r="G59" s="43"/>
      <c r="H59" s="45"/>
      <c r="I59" s="46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23">
      <c r="A60" s="42"/>
      <c r="B60" s="43"/>
      <c r="C60" s="43"/>
      <c r="D60" s="43"/>
      <c r="E60" s="44"/>
      <c r="F60" s="43"/>
      <c r="G60" s="43"/>
      <c r="H60" s="45"/>
      <c r="I60" s="46"/>
    </row>
    <row r="61" spans="1:23">
      <c r="A61" s="42"/>
      <c r="B61" s="43"/>
      <c r="C61" s="43"/>
      <c r="D61" s="43"/>
      <c r="E61" s="44"/>
      <c r="F61" s="43"/>
      <c r="G61" s="43"/>
      <c r="H61" s="45"/>
      <c r="I61" s="46"/>
    </row>
    <row r="62" spans="1:23" ht="13.5" thickBot="1">
      <c r="A62" s="100" t="s">
        <v>2</v>
      </c>
      <c r="B62" s="101"/>
      <c r="C62" s="101"/>
      <c r="D62" s="102" t="str">
        <f>G17</f>
        <v>Г.Н. Соловьев (ВК, г. Санкт-Петербург)</v>
      </c>
      <c r="E62" s="102"/>
      <c r="F62" s="102" t="str">
        <f>G18</f>
        <v>И.Н. Михайлова (ВК, г. Санкт-Петербург)</v>
      </c>
      <c r="G62" s="102"/>
      <c r="H62" s="103" t="str">
        <f>G19</f>
        <v>Е.В. Попова (ВК, г. Воронеж)</v>
      </c>
      <c r="I62" s="104"/>
    </row>
    <row r="63" spans="1:23" ht="13.5" thickTop="1"/>
  </sheetData>
  <mergeCells count="36">
    <mergeCell ref="H56:I56"/>
    <mergeCell ref="A57:E57"/>
    <mergeCell ref="F57:I57"/>
    <mergeCell ref="A62:C62"/>
    <mergeCell ref="D62:E62"/>
    <mergeCell ref="F62:G62"/>
    <mergeCell ref="H62:I62"/>
    <mergeCell ref="E52:F52"/>
    <mergeCell ref="E53:F53"/>
    <mergeCell ref="E54:F54"/>
    <mergeCell ref="E55:F55"/>
    <mergeCell ref="A56:C56"/>
    <mergeCell ref="D56:E56"/>
    <mergeCell ref="F56:G56"/>
    <mergeCell ref="E51:F51"/>
    <mergeCell ref="A15:G15"/>
    <mergeCell ref="H15:I15"/>
    <mergeCell ref="H16:I16"/>
    <mergeCell ref="H17:I17"/>
    <mergeCell ref="H18:I18"/>
    <mergeCell ref="A48:D48"/>
    <mergeCell ref="F48:I48"/>
    <mergeCell ref="E49:F49"/>
    <mergeCell ref="E50:F50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conditionalFormatting sqref="E52:E55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ignoredErrors>
    <ignoredError sqref="G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2024-10-17T12:17:43Z</dcterms:created>
  <dcterms:modified xsi:type="dcterms:W3CDTF">2025-02-04T08:45:53Z</dcterms:modified>
</cp:coreProperties>
</file>