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Шоссе 2023\"/>
    </mc:Choice>
  </mc:AlternateContent>
  <xr:revisionPtr revIDLastSave="0" documentId="13_ncr:1_{64635875-1D35-49EC-B18A-454509159B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тог Ю" sheetId="17" r:id="rId1"/>
  </sheets>
  <definedNames>
    <definedName name="_xlnm.Print_Titles" localSheetId="0">'итог Ю'!$21:$22</definedName>
    <definedName name="_xlnm.Print_Area" localSheetId="0">'итог Ю'!$A$1:$R$72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7" l="1"/>
  <c r="R64" i="17"/>
  <c r="R63" i="17"/>
  <c r="R62" i="17"/>
  <c r="R61" i="17"/>
  <c r="R60" i="17"/>
  <c r="R59" i="17"/>
  <c r="H66" i="17"/>
  <c r="H65" i="17"/>
  <c r="H64" i="17"/>
  <c r="H63" i="17"/>
  <c r="H62" i="17"/>
  <c r="H61" i="17" l="1"/>
  <c r="H60" i="17" s="1"/>
  <c r="O25" i="17"/>
  <c r="O26" i="17"/>
  <c r="O27" i="17"/>
  <c r="O28" i="17"/>
  <c r="O24" i="17"/>
  <c r="P24" i="17"/>
  <c r="P25" i="17"/>
  <c r="P26" i="17"/>
  <c r="P27" i="17"/>
  <c r="P28" i="17"/>
  <c r="P23" i="17"/>
</calcChain>
</file>

<file path=xl/sharedStrings.xml><?xml version="1.0" encoding="utf-8"?>
<sst xmlns="http://schemas.openxmlformats.org/spreadsheetml/2006/main" count="130" uniqueCount="97">
  <si>
    <t>ИНФОРМАЦИЯ О ЖЮРИ И ГСК СОРЕВНОВАНИЙ:</t>
  </si>
  <si>
    <t>ТЕХНИЧЕСКИЙ ДЕЛЕГАТ ФВСР:</t>
  </si>
  <si>
    <t>НОМЕР</t>
  </si>
  <si>
    <t>ФАМИЛИЯ ИМЯ</t>
  </si>
  <si>
    <t>МС</t>
  </si>
  <si>
    <t>КМС</t>
  </si>
  <si>
    <t>ГЛАВНЫЙ СУДЬЯ</t>
  </si>
  <si>
    <t>ТЕХНИЧЕСКИЕ ДАННЫЕ ТРАССЫ:</t>
  </si>
  <si>
    <t>МЕСТО</t>
  </si>
  <si>
    <t>ВЫПОЛНЕНИЕ НТУ ЕВСК</t>
  </si>
  <si>
    <t>ПРИМЕЧАНИЕ</t>
  </si>
  <si>
    <t>Удмуртская Республика</t>
  </si>
  <si>
    <t>НС</t>
  </si>
  <si>
    <t>ТЕРРИТОРИАЛЬНАЯ ПРИНАДЛЕЖНОСТЬ</t>
  </si>
  <si>
    <t>РЕЗУЛЬТАТ</t>
  </si>
  <si>
    <t>ОТСТАВАНИЕ</t>
  </si>
  <si>
    <t>ГЛАВНЫЙ СУДЬЯ:</t>
  </si>
  <si>
    <t>ГЛАВНЫЙ СЕКРЕТАРЬ:</t>
  </si>
  <si>
    <t>СУДЬЯ НА ФИНИШЕ:</t>
  </si>
  <si>
    <t>ГЛАВНЫЙ СЕКРЕТАРЬ</t>
  </si>
  <si>
    <t>г. Санкт-Петербург</t>
  </si>
  <si>
    <t>ГОРОХОВА Анастасия</t>
  </si>
  <si>
    <t>Министерство спорта Российской Федерации</t>
  </si>
  <si>
    <t>Федерация велосипедного спорта России</t>
  </si>
  <si>
    <t>Федерация велосипедного спорта Удмуртской Республики</t>
  </si>
  <si>
    <t xml:space="preserve">САДРОВ Е.В. (1К, г. ИЖЕВСК) </t>
  </si>
  <si>
    <t>Министерство по физической культуре и спорту Удмуртской Республики</t>
  </si>
  <si>
    <t>Новосибирская область</t>
  </si>
  <si>
    <t>НЦВСМ</t>
  </si>
  <si>
    <t>ВСЕРОССИЙСКИЕ СОРЕВНОВАНИЯ</t>
  </si>
  <si>
    <t>Юниорки 17-18 лет</t>
  </si>
  <si>
    <t>по велосипедному спорту</t>
  </si>
  <si>
    <t xml:space="preserve">ХАРИН В.В. (ВК, г. ИЖЕВСК) </t>
  </si>
  <si>
    <t xml:space="preserve"> МАКСИМАЛЬНЫЙ ПЕРЕПАД (HD):</t>
  </si>
  <si>
    <t xml:space="preserve"> СУММА ПЕРЕПАДОВ (ТС):</t>
  </si>
  <si>
    <t xml:space="preserve">ЖДАНОВ В.С. (1К, г. ИЖЕВСК) </t>
  </si>
  <si>
    <t>КОД UCI</t>
  </si>
  <si>
    <t>ГОД РОЖД.</t>
  </si>
  <si>
    <t>РАЗРЯД,
ЗВАНИЕ</t>
  </si>
  <si>
    <t>СКОРОСТЬ км/ч</t>
  </si>
  <si>
    <t>СТАТИСТИКА ГОНКИ</t>
  </si>
  <si>
    <t>СУДЬЯ НА ФИНИШЕ</t>
  </si>
  <si>
    <t>ВИННИК Ангелина</t>
  </si>
  <si>
    <t>1р</t>
  </si>
  <si>
    <t>Краснодарский край</t>
  </si>
  <si>
    <t>ИТОГОВЫЙ ПРОТОКОЛ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</si>
  <si>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ИЖЕВСК</t>
    </r>
  </si>
  <si>
    <t>НАЧАЛО ГОНКИ:</t>
  </si>
  <si>
    <t>ОКОНЧАНИЕ ГОНКИ:</t>
  </si>
  <si>
    <t>1 этап</t>
  </si>
  <si>
    <t>2 этап</t>
  </si>
  <si>
    <t>3 этап</t>
  </si>
  <si>
    <t>4 этап</t>
  </si>
  <si>
    <t>сумма</t>
  </si>
  <si>
    <t>ОЧКИ</t>
  </si>
  <si>
    <t>Классификация "Горный финиш"</t>
  </si>
  <si>
    <t>100 139 199 85</t>
  </si>
  <si>
    <t>100 360 856 00</t>
  </si>
  <si>
    <t>100 930 593 56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</si>
  <si>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15 - 18 МАЯ 2023 ГОДА</t>
    </r>
  </si>
  <si>
    <t>3</t>
  </si>
  <si>
    <t>БОР Елизавета</t>
  </si>
  <si>
    <t>БУ ДО УР СШОР по велоспорту</t>
  </si>
  <si>
    <t>ВЕРНЯЕВА Арина</t>
  </si>
  <si>
    <t>МБУДО "ДЮСШ пос.Новый"</t>
  </si>
  <si>
    <t>101 160 195 59</t>
  </si>
  <si>
    <t>МАУ МО БР "СШОР Волна" / ГБУ ДО КК "СШОР по велосипедному спорту"</t>
  </si>
  <si>
    <t>БАЛУХИНА Ариадна</t>
  </si>
  <si>
    <t>ГБУ СШОР Петродворцового района</t>
  </si>
  <si>
    <t>100 797 770 26</t>
  </si>
  <si>
    <t>МУЧКАЕВА Людмила</t>
  </si>
  <si>
    <t>БОГДАНОВА Алена</t>
  </si>
  <si>
    <t>100 930 692 58</t>
  </si>
  <si>
    <t>Республика Адыгея</t>
  </si>
  <si>
    <t>РЕЗУЛЬТАТ И МЕСТО НА ЭТАПАХ</t>
  </si>
  <si>
    <t>1 СР</t>
  </si>
  <si>
    <t>ДАТА РОЖД.</t>
  </si>
  <si>
    <t>№ ВРВС: 0080671811Я</t>
  </si>
  <si>
    <t>№ ЕКП 2023: 31297</t>
  </si>
  <si>
    <t>ДЛИНА ДИСТАНЦИИ / ЭТАПОВ:</t>
  </si>
  <si>
    <t>НАЗВАНИЕ ТРАССЫ / РЕГ. НОМЕР: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</si>
  <si>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</si>
  <si>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</si>
  <si>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</si>
  <si>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</si>
  <si>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</si>
  <si>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</si>
  <si>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</si>
  <si>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</si>
  <si>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</si>
  <si>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</si>
  <si>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2 СР</t>
  </si>
  <si>
    <t>3 СР</t>
  </si>
  <si>
    <t>ХАРИН В.В. (ВК, г. ИЖЕВСК)</t>
  </si>
  <si>
    <t>САДРОВ Е.В. (1К, г. ИЖЕВСК)</t>
  </si>
  <si>
    <t>ЖДАНОВ В.С. (1К, г. ИЖЕВСК)</t>
  </si>
  <si>
    <t xml:space="preserve">   Шоссе - многодневная гонка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</si>
</sst>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км&quot;"/>
    <numFmt numFmtId="165" formatCode="yyyy"/>
    <numFmt numFmtId="166" formatCode="h:mm:ss.0"/>
    <numFmt numFmtId="167" formatCode="0.000"/>
    <numFmt numFmtId="168" formatCode="h:mm:ss.00"/>
  </numFmts>
  <fonts count="47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0"/>
      <color indexed="8"/>
      <name val="Courier New"/>
      <family val="3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79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5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3" fillId="0" borderId="0"/>
    <xf numFmtId="0" fontId="42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3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86">
    <xf numFmtId="0" fontId="0" fillId="0" borderId="0" xfId="0">
      <alignment vertical="top" wrapText="1"/>
    </xf>
    <xf numFmtId="0" fontId="27" fillId="0" borderId="0" xfId="44" applyFont="1" applyAlignment="1">
      <alignment vertical="center"/>
    </xf>
    <xf numFmtId="0" fontId="29" fillId="0" borderId="0" xfId="44" applyFont="1" applyAlignment="1">
      <alignment vertical="center"/>
    </xf>
    <xf numFmtId="0" fontId="22" fillId="0" borderId="0" xfId="44"/>
    <xf numFmtId="0" fontId="33" fillId="0" borderId="18" xfId="44" applyFont="1" applyBorder="1" applyAlignment="1">
      <alignment vertical="center"/>
    </xf>
    <xf numFmtId="0" fontId="26" fillId="0" borderId="19" xfId="44" applyFont="1" applyBorder="1" applyAlignment="1">
      <alignment horizontal="center" vertical="center"/>
    </xf>
    <xf numFmtId="0" fontId="22" fillId="0" borderId="19" xfId="44" applyBorder="1"/>
    <xf numFmtId="0" fontId="26" fillId="0" borderId="19" xfId="44" applyFont="1" applyBorder="1" applyAlignment="1">
      <alignment vertical="center"/>
    </xf>
    <xf numFmtId="0" fontId="26" fillId="0" borderId="19" xfId="44" applyFont="1" applyBorder="1" applyAlignment="1">
      <alignment horizontal="right" vertical="center"/>
    </xf>
    <xf numFmtId="0" fontId="36" fillId="0" borderId="19" xfId="44" applyFont="1" applyBorder="1" applyAlignment="1">
      <alignment horizontal="right" vertical="center"/>
    </xf>
    <xf numFmtId="0" fontId="36" fillId="0" borderId="20" xfId="44" applyFont="1" applyBorder="1" applyAlignment="1">
      <alignment horizontal="right" vertical="center"/>
    </xf>
    <xf numFmtId="0" fontId="35" fillId="0" borderId="21" xfId="44" applyFont="1" applyBorder="1" applyAlignment="1">
      <alignment horizontal="left" vertical="center"/>
    </xf>
    <xf numFmtId="0" fontId="26" fillId="0" borderId="22" xfId="44" applyFont="1" applyBorder="1" applyAlignment="1">
      <alignment horizontal="center" vertical="center"/>
    </xf>
    <xf numFmtId="0" fontId="26" fillId="0" borderId="22" xfId="44" applyFont="1" applyBorder="1" applyAlignment="1">
      <alignment vertical="center"/>
    </xf>
    <xf numFmtId="0" fontId="26" fillId="0" borderId="22" xfId="44" applyFont="1" applyBorder="1" applyAlignment="1">
      <alignment horizontal="right" vertical="center"/>
    </xf>
    <xf numFmtId="0" fontId="36" fillId="0" borderId="22" xfId="44" applyFont="1" applyBorder="1" applyAlignment="1">
      <alignment horizontal="right" vertical="center"/>
    </xf>
    <xf numFmtId="0" fontId="27" fillId="0" borderId="16" xfId="44" applyFont="1" applyBorder="1" applyAlignment="1">
      <alignment vertical="center"/>
    </xf>
    <xf numFmtId="0" fontId="27" fillId="0" borderId="0" xfId="44" applyFont="1" applyAlignment="1">
      <alignment horizontal="center" vertical="center"/>
    </xf>
    <xf numFmtId="0" fontId="35" fillId="0" borderId="24" xfId="44" applyFont="1" applyBorder="1" applyAlignment="1">
      <alignment vertical="center"/>
    </xf>
    <xf numFmtId="0" fontId="35" fillId="0" borderId="11" xfId="44" applyFont="1" applyBorder="1" applyAlignment="1">
      <alignment horizontal="center" vertical="center"/>
    </xf>
    <xf numFmtId="0" fontId="35" fillId="0" borderId="11" xfId="44" applyFont="1" applyBorder="1" applyAlignment="1">
      <alignment vertical="center"/>
    </xf>
    <xf numFmtId="0" fontId="26" fillId="0" borderId="11" xfId="44" applyFont="1" applyBorder="1" applyAlignment="1">
      <alignment vertical="center"/>
    </xf>
    <xf numFmtId="0" fontId="26" fillId="0" borderId="11" xfId="44" applyFont="1" applyBorder="1" applyAlignment="1">
      <alignment horizontal="right" vertical="center"/>
    </xf>
    <xf numFmtId="0" fontId="35" fillId="0" borderId="10" xfId="44" applyFont="1" applyBorder="1" applyAlignment="1">
      <alignment horizontal="left" vertical="center"/>
    </xf>
    <xf numFmtId="164" fontId="26" fillId="0" borderId="25" xfId="44" applyNumberFormat="1" applyFont="1" applyBorder="1" applyAlignment="1">
      <alignment horizontal="right" vertical="center"/>
    </xf>
    <xf numFmtId="0" fontId="27" fillId="0" borderId="11" xfId="44" applyFont="1" applyBorder="1" applyAlignment="1">
      <alignment vertical="center"/>
    </xf>
    <xf numFmtId="0" fontId="26" fillId="0" borderId="12" xfId="44" applyFont="1" applyBorder="1" applyAlignment="1">
      <alignment horizontal="right" vertical="center"/>
    </xf>
    <xf numFmtId="0" fontId="27" fillId="0" borderId="17" xfId="44" applyFont="1" applyBorder="1" applyAlignment="1">
      <alignment vertical="center"/>
    </xf>
    <xf numFmtId="0" fontId="23" fillId="33" borderId="26" xfId="44" applyFont="1" applyFill="1" applyBorder="1" applyAlignment="1">
      <alignment horizontal="center" vertical="center"/>
    </xf>
    <xf numFmtId="0" fontId="23" fillId="33" borderId="27" xfId="43" applyFont="1" applyFill="1" applyBorder="1" applyAlignment="1">
      <alignment horizontal="center" vertical="center" wrapText="1"/>
    </xf>
    <xf numFmtId="0" fontId="37" fillId="0" borderId="0" xfId="44" applyFont="1" applyAlignment="1">
      <alignment vertical="center"/>
    </xf>
    <xf numFmtId="0" fontId="32" fillId="0" borderId="26" xfId="44" applyFont="1" applyBorder="1" applyAlignment="1">
      <alignment horizontal="center" vertical="center" wrapText="1"/>
    </xf>
    <xf numFmtId="0" fontId="38" fillId="0" borderId="27" xfId="44" applyFont="1" applyBorder="1" applyAlignment="1">
      <alignment horizontal="center" vertical="center"/>
    </xf>
    <xf numFmtId="0" fontId="39" fillId="0" borderId="27" xfId="45" applyFont="1" applyBorder="1" applyAlignment="1">
      <alignment vertical="center" wrapText="1"/>
    </xf>
    <xf numFmtId="165" fontId="40" fillId="0" borderId="27" xfId="46" applyNumberFormat="1" applyFont="1" applyBorder="1" applyAlignment="1">
      <alignment horizontal="center" vertical="center" wrapText="1"/>
    </xf>
    <xf numFmtId="165" fontId="38" fillId="0" borderId="27" xfId="44" applyNumberFormat="1" applyFont="1" applyBorder="1" applyAlignment="1">
      <alignment horizontal="center" vertical="center" wrapText="1"/>
    </xf>
    <xf numFmtId="166" fontId="38" fillId="0" borderId="27" xfId="44" applyNumberFormat="1" applyFont="1" applyBorder="1" applyAlignment="1">
      <alignment horizontal="center" vertical="center"/>
    </xf>
    <xf numFmtId="0" fontId="41" fillId="0" borderId="0" xfId="44" applyFont="1" applyAlignment="1">
      <alignment vertical="center"/>
    </xf>
    <xf numFmtId="0" fontId="38" fillId="0" borderId="28" xfId="44" applyFont="1" applyBorder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22" xfId="44" applyFont="1" applyBorder="1" applyAlignment="1">
      <alignment vertical="center"/>
    </xf>
    <xf numFmtId="0" fontId="26" fillId="33" borderId="0" xfId="44" applyFont="1" applyFill="1" applyAlignment="1">
      <alignment vertical="center"/>
    </xf>
    <xf numFmtId="0" fontId="27" fillId="0" borderId="19" xfId="44" applyFont="1" applyBorder="1" applyAlignment="1">
      <alignment vertical="center"/>
    </xf>
    <xf numFmtId="0" fontId="40" fillId="0" borderId="0" xfId="46" applyFont="1" applyAlignment="1">
      <alignment vertical="center" wrapText="1"/>
    </xf>
    <xf numFmtId="0" fontId="26" fillId="0" borderId="11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0" fontId="36" fillId="0" borderId="23" xfId="44" applyFont="1" applyBorder="1" applyAlignment="1">
      <alignment horizontal="right" vertical="center"/>
    </xf>
    <xf numFmtId="0" fontId="27" fillId="0" borderId="19" xfId="44" applyFont="1" applyBorder="1" applyAlignment="1">
      <alignment horizontal="center" vertical="center"/>
    </xf>
    <xf numFmtId="0" fontId="23" fillId="33" borderId="27" xfId="44" applyFont="1" applyFill="1" applyBorder="1" applyAlignment="1">
      <alignment horizontal="center" vertical="center"/>
    </xf>
    <xf numFmtId="0" fontId="23" fillId="33" borderId="10" xfId="43" applyFont="1" applyFill="1" applyBorder="1" applyAlignment="1">
      <alignment horizontal="center" vertical="center" wrapText="1"/>
    </xf>
    <xf numFmtId="0" fontId="32" fillId="0" borderId="16" xfId="44" applyFont="1" applyBorder="1" applyAlignment="1">
      <alignment horizontal="center" vertical="center" wrapText="1"/>
    </xf>
    <xf numFmtId="0" fontId="38" fillId="0" borderId="0" xfId="44" applyFont="1" applyAlignment="1">
      <alignment horizontal="center" vertical="center"/>
    </xf>
    <xf numFmtId="0" fontId="39" fillId="0" borderId="0" xfId="45" applyFont="1" applyAlignment="1">
      <alignment vertical="center" wrapText="1"/>
    </xf>
    <xf numFmtId="165" fontId="40" fillId="0" borderId="0" xfId="46" applyNumberFormat="1" applyFont="1" applyAlignment="1">
      <alignment horizontal="center" vertical="center" wrapText="1"/>
    </xf>
    <xf numFmtId="165" fontId="38" fillId="0" borderId="0" xfId="44" applyNumberFormat="1" applyFont="1" applyAlignment="1">
      <alignment horizontal="center" vertical="center" wrapText="1"/>
    </xf>
    <xf numFmtId="168" fontId="27" fillId="0" borderId="0" xfId="44" applyNumberFormat="1" applyFont="1" applyAlignment="1">
      <alignment horizontal="center" vertical="center"/>
    </xf>
    <xf numFmtId="168" fontId="29" fillId="0" borderId="0" xfId="44" applyNumberFormat="1" applyFont="1" applyAlignment="1">
      <alignment horizontal="center" vertical="center"/>
    </xf>
    <xf numFmtId="0" fontId="35" fillId="0" borderId="19" xfId="44" applyFont="1" applyBorder="1" applyAlignment="1">
      <alignment horizontal="right" vertical="center"/>
    </xf>
    <xf numFmtId="0" fontId="35" fillId="0" borderId="22" xfId="44" applyFont="1" applyBorder="1" applyAlignment="1">
      <alignment horizontal="right" vertical="center"/>
    </xf>
    <xf numFmtId="0" fontId="35" fillId="0" borderId="11" xfId="44" applyFont="1" applyBorder="1" applyAlignment="1">
      <alignment horizontal="left" vertical="center"/>
    </xf>
    <xf numFmtId="49" fontId="26" fillId="0" borderId="25" xfId="44" applyNumberFormat="1" applyFont="1" applyBorder="1" applyAlignment="1">
      <alignment horizontal="right" vertical="center"/>
    </xf>
    <xf numFmtId="168" fontId="37" fillId="0" borderId="0" xfId="44" applyNumberFormat="1" applyFont="1" applyAlignment="1">
      <alignment horizontal="center" vertical="center"/>
    </xf>
    <xf numFmtId="0" fontId="40" fillId="0" borderId="12" xfId="46" applyFont="1" applyBorder="1" applyAlignment="1">
      <alignment vertical="center" wrapText="1"/>
    </xf>
    <xf numFmtId="0" fontId="44" fillId="0" borderId="27" xfId="44" applyFont="1" applyBorder="1" applyAlignment="1">
      <alignment horizontal="center" vertical="center"/>
    </xf>
    <xf numFmtId="168" fontId="41" fillId="0" borderId="0" xfId="44" applyNumberFormat="1" applyFont="1" applyAlignment="1">
      <alignment horizontal="center" vertical="center"/>
    </xf>
    <xf numFmtId="0" fontId="45" fillId="0" borderId="0" xfId="44" applyFont="1" applyAlignment="1">
      <alignment vertical="center" wrapText="1"/>
    </xf>
    <xf numFmtId="0" fontId="45" fillId="0" borderId="17" xfId="44" applyFont="1" applyBorder="1" applyAlignment="1">
      <alignment vertical="center" wrapText="1"/>
    </xf>
    <xf numFmtId="0" fontId="41" fillId="0" borderId="27" xfId="44" applyFont="1" applyBorder="1" applyAlignment="1">
      <alignment vertical="center"/>
    </xf>
    <xf numFmtId="0" fontId="23" fillId="33" borderId="32" xfId="43" applyFont="1" applyFill="1" applyBorder="1" applyAlignment="1">
      <alignment horizontal="center" vertical="center" wrapText="1"/>
    </xf>
    <xf numFmtId="0" fontId="41" fillId="0" borderId="27" xfId="44" applyFont="1" applyBorder="1" applyAlignment="1">
      <alignment horizontal="center" vertical="center"/>
    </xf>
    <xf numFmtId="0" fontId="41" fillId="0" borderId="10" xfId="44" applyFont="1" applyBorder="1" applyAlignment="1">
      <alignment horizontal="center" vertical="center"/>
    </xf>
    <xf numFmtId="0" fontId="41" fillId="0" borderId="0" xfId="44" applyFont="1" applyAlignment="1">
      <alignment horizontal="center" vertical="center"/>
    </xf>
    <xf numFmtId="0" fontId="26" fillId="33" borderId="0" xfId="44" applyFont="1" applyFill="1" applyAlignment="1">
      <alignment horizontal="center" vertical="center"/>
    </xf>
    <xf numFmtId="0" fontId="35" fillId="33" borderId="35" xfId="0" applyFont="1" applyFill="1" applyBorder="1" applyAlignment="1">
      <alignment vertical="center"/>
    </xf>
    <xf numFmtId="0" fontId="35" fillId="33" borderId="36" xfId="0" applyFont="1" applyFill="1" applyBorder="1" applyAlignment="1">
      <alignment vertical="center"/>
    </xf>
    <xf numFmtId="0" fontId="26" fillId="0" borderId="19" xfId="0" applyFont="1" applyBorder="1" applyAlignment="1">
      <alignment vertical="center"/>
    </xf>
    <xf numFmtId="2" fontId="26" fillId="0" borderId="19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/>
    </xf>
    <xf numFmtId="0" fontId="26" fillId="0" borderId="22" xfId="0" applyFont="1" applyBorder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49" fontId="26" fillId="0" borderId="11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vertical="center"/>
    </xf>
    <xf numFmtId="49" fontId="26" fillId="0" borderId="12" xfId="0" applyNumberFormat="1" applyFont="1" applyBorder="1" applyAlignment="1">
      <alignment horizontal="center" vertical="center"/>
    </xf>
    <xf numFmtId="9" fontId="26" fillId="0" borderId="11" xfId="0" applyNumberFormat="1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2" fontId="26" fillId="0" borderId="38" xfId="0" applyNumberFormat="1" applyFont="1" applyBorder="1" applyAlignment="1">
      <alignment vertical="center"/>
    </xf>
    <xf numFmtId="0" fontId="32" fillId="0" borderId="16" xfId="44" applyFont="1" applyBorder="1" applyAlignment="1">
      <alignment horizontal="center" vertical="center"/>
    </xf>
    <xf numFmtId="0" fontId="32" fillId="0" borderId="17" xfId="44" applyFont="1" applyBorder="1" applyAlignment="1">
      <alignment horizontal="center" vertical="center"/>
    </xf>
    <xf numFmtId="14" fontId="40" fillId="0" borderId="27" xfId="46" applyNumberFormat="1" applyFont="1" applyBorder="1" applyAlignment="1">
      <alignment horizontal="center" vertical="center" wrapText="1"/>
    </xf>
    <xf numFmtId="49" fontId="26" fillId="0" borderId="19" xfId="44" applyNumberFormat="1" applyFont="1" applyBorder="1" applyAlignment="1">
      <alignment horizontal="center" vertical="center"/>
    </xf>
    <xf numFmtId="0" fontId="26" fillId="0" borderId="40" xfId="44" applyFont="1" applyBorder="1" applyAlignment="1">
      <alignment vertical="center"/>
    </xf>
    <xf numFmtId="2" fontId="26" fillId="0" borderId="0" xfId="0" applyNumberFormat="1" applyFont="1" applyBorder="1" applyAlignment="1">
      <alignment vertical="center"/>
    </xf>
    <xf numFmtId="0" fontId="27" fillId="0" borderId="0" xfId="44" applyFont="1" applyBorder="1" applyAlignment="1">
      <alignment vertical="center"/>
    </xf>
    <xf numFmtId="49" fontId="26" fillId="0" borderId="0" xfId="44" applyNumberFormat="1" applyFont="1" applyBorder="1" applyAlignment="1">
      <alignment horizontal="center" vertical="center"/>
    </xf>
    <xf numFmtId="49" fontId="26" fillId="0" borderId="41" xfId="44" applyNumberFormat="1" applyFont="1" applyBorder="1" applyAlignment="1">
      <alignment vertical="center"/>
    </xf>
    <xf numFmtId="0" fontId="26" fillId="0" borderId="41" xfId="44" applyFont="1" applyBorder="1" applyAlignment="1">
      <alignment vertical="center"/>
    </xf>
    <xf numFmtId="0" fontId="26" fillId="0" borderId="41" xfId="44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49" fontId="26" fillId="0" borderId="22" xfId="44" applyNumberFormat="1" applyFont="1" applyBorder="1" applyAlignment="1">
      <alignment horizontal="center" vertical="center"/>
    </xf>
    <xf numFmtId="0" fontId="26" fillId="0" borderId="39" xfId="44" applyFont="1" applyBorder="1" applyAlignment="1">
      <alignment horizontal="center" vertical="center"/>
    </xf>
    <xf numFmtId="0" fontId="32" fillId="0" borderId="33" xfId="44" applyFont="1" applyBorder="1" applyAlignment="1">
      <alignment horizontal="center" vertical="center" wrapText="1"/>
    </xf>
    <xf numFmtId="0" fontId="38" fillId="0" borderId="34" xfId="44" applyFont="1" applyBorder="1" applyAlignment="1">
      <alignment horizontal="center" vertical="center"/>
    </xf>
    <xf numFmtId="0" fontId="39" fillId="0" borderId="34" xfId="45" applyFont="1" applyBorder="1" applyAlignment="1">
      <alignment vertical="center" wrapText="1"/>
    </xf>
    <xf numFmtId="165" fontId="40" fillId="0" borderId="34" xfId="46" applyNumberFormat="1" applyFont="1" applyBorder="1" applyAlignment="1">
      <alignment horizontal="center" vertical="center" wrapText="1"/>
    </xf>
    <xf numFmtId="165" fontId="38" fillId="0" borderId="34" xfId="44" applyNumberFormat="1" applyFont="1" applyBorder="1" applyAlignment="1">
      <alignment horizontal="center" vertical="center" wrapText="1"/>
    </xf>
    <xf numFmtId="0" fontId="40" fillId="0" borderId="39" xfId="46" applyFont="1" applyBorder="1" applyAlignment="1">
      <alignment vertical="center" wrapText="1"/>
    </xf>
    <xf numFmtId="0" fontId="40" fillId="0" borderId="27" xfId="46" applyFont="1" applyBorder="1" applyAlignment="1">
      <alignment vertical="center" wrapText="1"/>
    </xf>
    <xf numFmtId="0" fontId="32" fillId="0" borderId="45" xfId="44" applyFont="1" applyBorder="1" applyAlignment="1">
      <alignment horizontal="center" vertical="center" wrapText="1"/>
    </xf>
    <xf numFmtId="0" fontId="38" fillId="0" borderId="46" xfId="44" applyFont="1" applyBorder="1" applyAlignment="1">
      <alignment horizontal="center" vertical="center"/>
    </xf>
    <xf numFmtId="0" fontId="39" fillId="0" borderId="46" xfId="45" applyFont="1" applyBorder="1" applyAlignment="1">
      <alignment vertical="center" wrapText="1"/>
    </xf>
    <xf numFmtId="14" fontId="40" fillId="0" borderId="46" xfId="46" applyNumberFormat="1" applyFont="1" applyBorder="1" applyAlignment="1">
      <alignment horizontal="center" vertical="center" wrapText="1"/>
    </xf>
    <xf numFmtId="165" fontId="38" fillId="0" borderId="46" xfId="44" applyNumberFormat="1" applyFont="1" applyBorder="1" applyAlignment="1">
      <alignment horizontal="center" vertical="center" wrapText="1"/>
    </xf>
    <xf numFmtId="0" fontId="40" fillId="0" borderId="46" xfId="46" applyFont="1" applyBorder="1" applyAlignment="1">
      <alignment vertical="center" wrapText="1"/>
    </xf>
    <xf numFmtId="166" fontId="38" fillId="0" borderId="46" xfId="44" applyNumberFormat="1" applyFont="1" applyBorder="1" applyAlignment="1">
      <alignment horizontal="center" vertical="center"/>
    </xf>
    <xf numFmtId="167" fontId="38" fillId="0" borderId="46" xfId="44" applyNumberFormat="1" applyFont="1" applyBorder="1" applyAlignment="1">
      <alignment horizontal="center" vertical="center"/>
    </xf>
    <xf numFmtId="0" fontId="44" fillId="0" borderId="46" xfId="44" applyFont="1" applyBorder="1" applyAlignment="1">
      <alignment horizontal="center" vertical="center"/>
    </xf>
    <xf numFmtId="0" fontId="38" fillId="0" borderId="47" xfId="44" applyFon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6" fontId="27" fillId="0" borderId="27" xfId="44" applyNumberFormat="1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left" vertical="center"/>
    </xf>
    <xf numFmtId="2" fontId="27" fillId="0" borderId="10" xfId="0" applyNumberFormat="1" applyFont="1" applyFill="1" applyBorder="1" applyAlignment="1">
      <alignment vertical="center"/>
    </xf>
    <xf numFmtId="0" fontId="27" fillId="0" borderId="25" xfId="0" applyFont="1" applyBorder="1" applyAlignment="1">
      <alignment horizontal="left" vertical="center"/>
    </xf>
    <xf numFmtId="2" fontId="27" fillId="0" borderId="10" xfId="0" applyNumberFormat="1" applyFont="1" applyBorder="1" applyAlignment="1">
      <alignment vertical="center"/>
    </xf>
    <xf numFmtId="49" fontId="27" fillId="0" borderId="25" xfId="0" applyNumberFormat="1" applyFont="1" applyBorder="1" applyAlignment="1">
      <alignment vertical="center"/>
    </xf>
    <xf numFmtId="0" fontId="32" fillId="0" borderId="0" xfId="44" applyFont="1" applyBorder="1" applyAlignment="1">
      <alignment horizontal="center" vertical="center"/>
    </xf>
    <xf numFmtId="0" fontId="35" fillId="0" borderId="29" xfId="44" applyFont="1" applyBorder="1" applyAlignment="1">
      <alignment vertical="center"/>
    </xf>
    <xf numFmtId="0" fontId="26" fillId="0" borderId="30" xfId="44" applyFont="1" applyBorder="1" applyAlignment="1">
      <alignment horizontal="center" vertical="center"/>
    </xf>
    <xf numFmtId="0" fontId="26" fillId="0" borderId="30" xfId="44" applyFont="1" applyBorder="1" applyAlignment="1">
      <alignment horizontal="right" vertical="center"/>
    </xf>
    <xf numFmtId="0" fontId="27" fillId="0" borderId="30" xfId="44" applyFont="1" applyBorder="1" applyAlignment="1">
      <alignment vertical="center"/>
    </xf>
    <xf numFmtId="0" fontId="35" fillId="0" borderId="48" xfId="44" applyFont="1" applyBorder="1" applyAlignment="1">
      <alignment horizontal="left" vertical="center"/>
    </xf>
    <xf numFmtId="0" fontId="35" fillId="0" borderId="30" xfId="44" applyFont="1" applyBorder="1" applyAlignment="1">
      <alignment horizontal="left" vertical="center"/>
    </xf>
    <xf numFmtId="0" fontId="35" fillId="0" borderId="30" xfId="44" applyFont="1" applyBorder="1" applyAlignment="1">
      <alignment horizontal="center" vertical="center"/>
    </xf>
    <xf numFmtId="49" fontId="26" fillId="0" borderId="31" xfId="44" applyNumberFormat="1" applyFont="1" applyBorder="1" applyAlignment="1">
      <alignment horizontal="right" vertical="center"/>
    </xf>
    <xf numFmtId="0" fontId="23" fillId="33" borderId="42" xfId="44" applyFont="1" applyFill="1" applyBorder="1" applyAlignment="1">
      <alignment horizontal="center" vertical="center"/>
    </xf>
    <xf numFmtId="0" fontId="23" fillId="33" borderId="26" xfId="44" applyFont="1" applyFill="1" applyBorder="1" applyAlignment="1">
      <alignment horizontal="center" vertical="center"/>
    </xf>
    <xf numFmtId="0" fontId="23" fillId="33" borderId="43" xfId="43" applyFont="1" applyFill="1" applyBorder="1" applyAlignment="1">
      <alignment horizontal="center" vertical="center" wrapText="1"/>
    </xf>
    <xf numFmtId="0" fontId="23" fillId="33" borderId="27" xfId="43" applyFont="1" applyFill="1" applyBorder="1" applyAlignment="1">
      <alignment horizontal="center" vertical="center" wrapText="1"/>
    </xf>
    <xf numFmtId="0" fontId="35" fillId="33" borderId="24" xfId="44" applyFont="1" applyFill="1" applyBorder="1" applyAlignment="1">
      <alignment horizontal="center" vertical="center"/>
    </xf>
    <xf numFmtId="0" fontId="35" fillId="33" borderId="11" xfId="44" applyFont="1" applyFill="1" applyBorder="1" applyAlignment="1">
      <alignment horizontal="center" vertical="center"/>
    </xf>
    <xf numFmtId="0" fontId="35" fillId="33" borderId="12" xfId="44" applyFont="1" applyFill="1" applyBorder="1" applyAlignment="1">
      <alignment horizontal="center" vertical="center"/>
    </xf>
    <xf numFmtId="0" fontId="35" fillId="33" borderId="10" xfId="44" applyFont="1" applyFill="1" applyBorder="1" applyAlignment="1">
      <alignment horizontal="center" vertical="center"/>
    </xf>
    <xf numFmtId="0" fontId="35" fillId="33" borderId="25" xfId="44" applyFont="1" applyFill="1" applyBorder="1" applyAlignment="1">
      <alignment horizontal="center" vertical="center"/>
    </xf>
    <xf numFmtId="0" fontId="29" fillId="0" borderId="0" xfId="44" applyFont="1" applyAlignment="1">
      <alignment horizontal="center" vertical="center"/>
    </xf>
    <xf numFmtId="0" fontId="26" fillId="0" borderId="0" xfId="44" applyFont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30" fillId="0" borderId="0" xfId="44" applyFont="1" applyAlignment="1">
      <alignment horizontal="center" vertical="center"/>
    </xf>
    <xf numFmtId="0" fontId="31" fillId="0" borderId="13" xfId="44" applyFont="1" applyBorder="1" applyAlignment="1">
      <alignment horizontal="center" vertical="center"/>
    </xf>
    <xf numFmtId="0" fontId="31" fillId="0" borderId="14" xfId="44" applyFont="1" applyBorder="1" applyAlignment="1">
      <alignment horizontal="center" vertical="center"/>
    </xf>
    <xf numFmtId="0" fontId="31" fillId="0" borderId="15" xfId="44" applyFont="1" applyBorder="1" applyAlignment="1">
      <alignment horizontal="center" vertical="center"/>
    </xf>
    <xf numFmtId="0" fontId="32" fillId="0" borderId="16" xfId="44" applyFont="1" applyBorder="1" applyAlignment="1">
      <alignment horizontal="center" vertical="center"/>
    </xf>
    <xf numFmtId="0" fontId="32" fillId="0" borderId="0" xfId="44" applyFont="1" applyBorder="1" applyAlignment="1">
      <alignment horizontal="center" vertical="center"/>
    </xf>
    <xf numFmtId="0" fontId="32" fillId="0" borderId="17" xfId="44" applyFont="1" applyBorder="1" applyAlignment="1">
      <alignment horizontal="center" vertical="center"/>
    </xf>
    <xf numFmtId="0" fontId="35" fillId="33" borderId="36" xfId="0" applyFont="1" applyFill="1" applyBorder="1" applyAlignment="1">
      <alignment horizontal="center" vertical="center"/>
    </xf>
    <xf numFmtId="0" fontId="35" fillId="33" borderId="37" xfId="0" applyFont="1" applyFill="1" applyBorder="1" applyAlignment="1">
      <alignment horizontal="center" vertical="center"/>
    </xf>
    <xf numFmtId="1" fontId="46" fillId="34" borderId="21" xfId="44" applyNumberFormat="1" applyFont="1" applyFill="1" applyBorder="1" applyAlignment="1">
      <alignment horizontal="center" vertical="center"/>
    </xf>
    <xf numFmtId="1" fontId="46" fillId="34" borderId="22" xfId="44" applyNumberFormat="1" applyFont="1" applyFill="1" applyBorder="1" applyAlignment="1">
      <alignment horizontal="center" vertical="center"/>
    </xf>
    <xf numFmtId="0" fontId="41" fillId="0" borderId="10" xfId="44" applyFont="1" applyBorder="1" applyAlignment="1">
      <alignment horizontal="center" vertical="center"/>
    </xf>
    <xf numFmtId="0" fontId="41" fillId="0" borderId="11" xfId="44" applyFont="1" applyBorder="1" applyAlignment="1">
      <alignment horizontal="center" vertical="center"/>
    </xf>
    <xf numFmtId="0" fontId="23" fillId="33" borderId="44" xfId="44" applyFont="1" applyFill="1" applyBorder="1" applyAlignment="1">
      <alignment horizontal="center" vertical="center" wrapText="1"/>
    </xf>
    <xf numFmtId="0" fontId="23" fillId="33" borderId="28" xfId="44" applyFont="1" applyFill="1" applyBorder="1" applyAlignment="1">
      <alignment horizontal="center" vertical="center" wrapText="1"/>
    </xf>
    <xf numFmtId="0" fontId="23" fillId="33" borderId="32" xfId="43" applyFont="1" applyFill="1" applyBorder="1" applyAlignment="1">
      <alignment horizontal="center" vertical="center" wrapText="1"/>
    </xf>
    <xf numFmtId="0" fontId="23" fillId="33" borderId="43" xfId="44" applyFont="1" applyFill="1" applyBorder="1" applyAlignment="1">
      <alignment horizontal="center" vertical="center" wrapText="1"/>
    </xf>
    <xf numFmtId="0" fontId="23" fillId="33" borderId="27" xfId="44" applyFont="1" applyFill="1" applyBorder="1" applyAlignment="1">
      <alignment horizontal="center" vertical="center" wrapText="1"/>
    </xf>
    <xf numFmtId="0" fontId="27" fillId="0" borderId="18" xfId="44" applyFont="1" applyBorder="1" applyAlignment="1">
      <alignment horizontal="center" vertical="center"/>
    </xf>
    <xf numFmtId="0" fontId="27" fillId="0" borderId="19" xfId="44" applyFont="1" applyBorder="1" applyAlignment="1">
      <alignment horizontal="center" vertical="center"/>
    </xf>
    <xf numFmtId="0" fontId="27" fillId="0" borderId="20" xfId="44" applyFont="1" applyBorder="1" applyAlignment="1">
      <alignment horizontal="center" vertical="center"/>
    </xf>
    <xf numFmtId="0" fontId="36" fillId="33" borderId="24" xfId="44" applyFont="1" applyFill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0" fontId="36" fillId="33" borderId="25" xfId="44" applyFont="1" applyFill="1" applyBorder="1" applyAlignment="1">
      <alignment horizontal="center" vertical="center"/>
    </xf>
    <xf numFmtId="0" fontId="38" fillId="0" borderId="29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38" fillId="0" borderId="31" xfId="44" applyFont="1" applyBorder="1" applyAlignment="1">
      <alignment horizontal="center" vertical="center"/>
    </xf>
    <xf numFmtId="0" fontId="27" fillId="0" borderId="16" xfId="44" applyFont="1" applyBorder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27" fillId="0" borderId="17" xfId="44" applyFont="1" applyBorder="1" applyAlignment="1">
      <alignment horizontal="center" vertical="center"/>
    </xf>
    <xf numFmtId="0" fontId="27" fillId="0" borderId="21" xfId="44" applyFont="1" applyBorder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23" xfId="44" applyFont="1" applyBorder="1" applyAlignment="1">
      <alignment horizontal="center" vertical="center"/>
    </xf>
  </cellXfs>
  <cellStyles count="179">
    <cellStyle name="20% — акцент1" xfId="19" builtinId="30" customBuiltin="1"/>
    <cellStyle name="20% - Акцент1 2" xfId="47" xr:uid="{00000000-0005-0000-0000-000001000000}"/>
    <cellStyle name="20% - Акцент1 2 2" xfId="116" xr:uid="{00000000-0005-0000-0000-000002000000}"/>
    <cellStyle name="20% - Акцент1 3" xfId="48" xr:uid="{00000000-0005-0000-0000-000003000000}"/>
    <cellStyle name="20% - Акцент1 3 2" xfId="117" xr:uid="{00000000-0005-0000-0000-000004000000}"/>
    <cellStyle name="20% - Акцент1 4" xfId="88" xr:uid="{00000000-0005-0000-0000-000005000000}"/>
    <cellStyle name="20% - Акцент1 4 2" xfId="153" xr:uid="{00000000-0005-0000-0000-000006000000}"/>
    <cellStyle name="20% - Акцент1 5" xfId="102" xr:uid="{00000000-0005-0000-0000-000007000000}"/>
    <cellStyle name="20% - Акцент1 6" xfId="167" xr:uid="{00000000-0005-0000-0000-000008000000}"/>
    <cellStyle name="20% — акцент2" xfId="23" builtinId="34" customBuiltin="1"/>
    <cellStyle name="20% - Акцент2 2" xfId="49" xr:uid="{00000000-0005-0000-0000-00000A000000}"/>
    <cellStyle name="20% - Акцент2 2 2" xfId="118" xr:uid="{00000000-0005-0000-0000-00000B000000}"/>
    <cellStyle name="20% - Акцент2 3" xfId="50" xr:uid="{00000000-0005-0000-0000-00000C000000}"/>
    <cellStyle name="20% - Акцент2 3 2" xfId="119" xr:uid="{00000000-0005-0000-0000-00000D000000}"/>
    <cellStyle name="20% - Акцент2 4" xfId="90" xr:uid="{00000000-0005-0000-0000-00000E000000}"/>
    <cellStyle name="20% - Акцент2 4 2" xfId="155" xr:uid="{00000000-0005-0000-0000-00000F000000}"/>
    <cellStyle name="20% - Акцент2 5" xfId="104" xr:uid="{00000000-0005-0000-0000-000010000000}"/>
    <cellStyle name="20% - Акцент2 6" xfId="169" xr:uid="{00000000-0005-0000-0000-000011000000}"/>
    <cellStyle name="20% — акцент3" xfId="27" builtinId="38" customBuiltin="1"/>
    <cellStyle name="20% - Акцент3 2" xfId="51" xr:uid="{00000000-0005-0000-0000-000013000000}"/>
    <cellStyle name="20% - Акцент3 2 2" xfId="120" xr:uid="{00000000-0005-0000-0000-000014000000}"/>
    <cellStyle name="20% - Акцент3 3" xfId="52" xr:uid="{00000000-0005-0000-0000-000015000000}"/>
    <cellStyle name="20% - Акцент3 3 2" xfId="121" xr:uid="{00000000-0005-0000-0000-000016000000}"/>
    <cellStyle name="20% - Акцент3 4" xfId="92" xr:uid="{00000000-0005-0000-0000-000017000000}"/>
    <cellStyle name="20% - Акцент3 4 2" xfId="157" xr:uid="{00000000-0005-0000-0000-000018000000}"/>
    <cellStyle name="20% - Акцент3 5" xfId="106" xr:uid="{00000000-0005-0000-0000-000019000000}"/>
    <cellStyle name="20% - Акцент3 6" xfId="171" xr:uid="{00000000-0005-0000-0000-00001A000000}"/>
    <cellStyle name="20% — акцент4" xfId="31" builtinId="42" customBuiltin="1"/>
    <cellStyle name="20% - Акцент4 2" xfId="53" xr:uid="{00000000-0005-0000-0000-00001C000000}"/>
    <cellStyle name="20% - Акцент4 2 2" xfId="122" xr:uid="{00000000-0005-0000-0000-00001D000000}"/>
    <cellStyle name="20% - Акцент4 3" xfId="54" xr:uid="{00000000-0005-0000-0000-00001E000000}"/>
    <cellStyle name="20% - Акцент4 3 2" xfId="123" xr:uid="{00000000-0005-0000-0000-00001F000000}"/>
    <cellStyle name="20% - Акцент4 4" xfId="94" xr:uid="{00000000-0005-0000-0000-000020000000}"/>
    <cellStyle name="20% - Акцент4 4 2" xfId="159" xr:uid="{00000000-0005-0000-0000-000021000000}"/>
    <cellStyle name="20% - Акцент4 5" xfId="108" xr:uid="{00000000-0005-0000-0000-000022000000}"/>
    <cellStyle name="20% - Акцент4 6" xfId="173" xr:uid="{00000000-0005-0000-0000-000023000000}"/>
    <cellStyle name="20% — акцент5" xfId="35" builtinId="46" customBuiltin="1"/>
    <cellStyle name="20% - Акцент5 2" xfId="55" xr:uid="{00000000-0005-0000-0000-000025000000}"/>
    <cellStyle name="20% - Акцент5 2 2" xfId="124" xr:uid="{00000000-0005-0000-0000-000026000000}"/>
    <cellStyle name="20% - Акцент5 3" xfId="56" xr:uid="{00000000-0005-0000-0000-000027000000}"/>
    <cellStyle name="20% - Акцент5 3 2" xfId="125" xr:uid="{00000000-0005-0000-0000-000028000000}"/>
    <cellStyle name="20% - Акцент5 4" xfId="96" xr:uid="{00000000-0005-0000-0000-000029000000}"/>
    <cellStyle name="20% - Акцент5 4 2" xfId="161" xr:uid="{00000000-0005-0000-0000-00002A000000}"/>
    <cellStyle name="20% - Акцент5 5" xfId="110" xr:uid="{00000000-0005-0000-0000-00002B000000}"/>
    <cellStyle name="20% - Акцент5 6" xfId="175" xr:uid="{00000000-0005-0000-0000-00002C000000}"/>
    <cellStyle name="20% — акцент6" xfId="39" builtinId="50" customBuiltin="1"/>
    <cellStyle name="20% - Акцент6 2" xfId="57" xr:uid="{00000000-0005-0000-0000-00002E000000}"/>
    <cellStyle name="20% - Акцент6 2 2" xfId="126" xr:uid="{00000000-0005-0000-0000-00002F000000}"/>
    <cellStyle name="20% - Акцент6 3" xfId="58" xr:uid="{00000000-0005-0000-0000-000030000000}"/>
    <cellStyle name="20% - Акцент6 3 2" xfId="127" xr:uid="{00000000-0005-0000-0000-000031000000}"/>
    <cellStyle name="20% - Акцент6 4" xfId="98" xr:uid="{00000000-0005-0000-0000-000032000000}"/>
    <cellStyle name="20% - Акцент6 4 2" xfId="163" xr:uid="{00000000-0005-0000-0000-000033000000}"/>
    <cellStyle name="20% - Акцент6 5" xfId="112" xr:uid="{00000000-0005-0000-0000-000034000000}"/>
    <cellStyle name="20% - Акцент6 6" xfId="177" xr:uid="{00000000-0005-0000-0000-000035000000}"/>
    <cellStyle name="40% — акцент1" xfId="20" builtinId="31" customBuiltin="1"/>
    <cellStyle name="40% - Акцент1 2" xfId="59" xr:uid="{00000000-0005-0000-0000-000037000000}"/>
    <cellStyle name="40% - Акцент1 2 2" xfId="128" xr:uid="{00000000-0005-0000-0000-000038000000}"/>
    <cellStyle name="40% - Акцент1 3" xfId="60" xr:uid="{00000000-0005-0000-0000-000039000000}"/>
    <cellStyle name="40% - Акцент1 3 2" xfId="129" xr:uid="{00000000-0005-0000-0000-00003A000000}"/>
    <cellStyle name="40% - Акцент1 4" xfId="89" xr:uid="{00000000-0005-0000-0000-00003B000000}"/>
    <cellStyle name="40% - Акцент1 4 2" xfId="154" xr:uid="{00000000-0005-0000-0000-00003C000000}"/>
    <cellStyle name="40% - Акцент1 5" xfId="103" xr:uid="{00000000-0005-0000-0000-00003D000000}"/>
    <cellStyle name="40% - Акцент1 6" xfId="168" xr:uid="{00000000-0005-0000-0000-00003E000000}"/>
    <cellStyle name="40% — акцент2" xfId="24" builtinId="35" customBuiltin="1"/>
    <cellStyle name="40% - Акцент2 2" xfId="61" xr:uid="{00000000-0005-0000-0000-000040000000}"/>
    <cellStyle name="40% - Акцент2 2 2" xfId="130" xr:uid="{00000000-0005-0000-0000-000041000000}"/>
    <cellStyle name="40% - Акцент2 3" xfId="62" xr:uid="{00000000-0005-0000-0000-000042000000}"/>
    <cellStyle name="40% - Акцент2 3 2" xfId="131" xr:uid="{00000000-0005-0000-0000-000043000000}"/>
    <cellStyle name="40% - Акцент2 4" xfId="91" xr:uid="{00000000-0005-0000-0000-000044000000}"/>
    <cellStyle name="40% - Акцент2 4 2" xfId="156" xr:uid="{00000000-0005-0000-0000-000045000000}"/>
    <cellStyle name="40% - Акцент2 5" xfId="105" xr:uid="{00000000-0005-0000-0000-000046000000}"/>
    <cellStyle name="40% - Акцент2 6" xfId="170" xr:uid="{00000000-0005-0000-0000-000047000000}"/>
    <cellStyle name="40% — акцент3" xfId="28" builtinId="39" customBuiltin="1"/>
    <cellStyle name="40% - Акцент3 2" xfId="63" xr:uid="{00000000-0005-0000-0000-000049000000}"/>
    <cellStyle name="40% - Акцент3 2 2" xfId="132" xr:uid="{00000000-0005-0000-0000-00004A000000}"/>
    <cellStyle name="40% - Акцент3 3" xfId="64" xr:uid="{00000000-0005-0000-0000-00004B000000}"/>
    <cellStyle name="40% - Акцент3 3 2" xfId="133" xr:uid="{00000000-0005-0000-0000-00004C000000}"/>
    <cellStyle name="40% - Акцент3 4" xfId="93" xr:uid="{00000000-0005-0000-0000-00004D000000}"/>
    <cellStyle name="40% - Акцент3 4 2" xfId="158" xr:uid="{00000000-0005-0000-0000-00004E000000}"/>
    <cellStyle name="40% - Акцент3 5" xfId="107" xr:uid="{00000000-0005-0000-0000-00004F000000}"/>
    <cellStyle name="40% - Акцент3 6" xfId="172" xr:uid="{00000000-0005-0000-0000-000050000000}"/>
    <cellStyle name="40% — акцент4" xfId="32" builtinId="43" customBuiltin="1"/>
    <cellStyle name="40% - Акцент4 2" xfId="65" xr:uid="{00000000-0005-0000-0000-000052000000}"/>
    <cellStyle name="40% - Акцент4 2 2" xfId="134" xr:uid="{00000000-0005-0000-0000-000053000000}"/>
    <cellStyle name="40% - Акцент4 3" xfId="66" xr:uid="{00000000-0005-0000-0000-000054000000}"/>
    <cellStyle name="40% - Акцент4 3 2" xfId="135" xr:uid="{00000000-0005-0000-0000-000055000000}"/>
    <cellStyle name="40% - Акцент4 4" xfId="95" xr:uid="{00000000-0005-0000-0000-000056000000}"/>
    <cellStyle name="40% - Акцент4 4 2" xfId="160" xr:uid="{00000000-0005-0000-0000-000057000000}"/>
    <cellStyle name="40% - Акцент4 5" xfId="109" xr:uid="{00000000-0005-0000-0000-000058000000}"/>
    <cellStyle name="40% - Акцент4 6" xfId="174" xr:uid="{00000000-0005-0000-0000-000059000000}"/>
    <cellStyle name="40% — акцент5" xfId="36" builtinId="47" customBuiltin="1"/>
    <cellStyle name="40% - Акцент5 2" xfId="67" xr:uid="{00000000-0005-0000-0000-00005B000000}"/>
    <cellStyle name="40% - Акцент5 2 2" xfId="136" xr:uid="{00000000-0005-0000-0000-00005C000000}"/>
    <cellStyle name="40% - Акцент5 3" xfId="68" xr:uid="{00000000-0005-0000-0000-00005D000000}"/>
    <cellStyle name="40% - Акцент5 3 2" xfId="137" xr:uid="{00000000-0005-0000-0000-00005E000000}"/>
    <cellStyle name="40% - Акцент5 4" xfId="97" xr:uid="{00000000-0005-0000-0000-00005F000000}"/>
    <cellStyle name="40% - Акцент5 4 2" xfId="162" xr:uid="{00000000-0005-0000-0000-000060000000}"/>
    <cellStyle name="40% - Акцент5 5" xfId="111" xr:uid="{00000000-0005-0000-0000-000061000000}"/>
    <cellStyle name="40% - Акцент5 6" xfId="176" xr:uid="{00000000-0005-0000-0000-000062000000}"/>
    <cellStyle name="40% — акцент6" xfId="40" builtinId="51" customBuiltin="1"/>
    <cellStyle name="40% - Акцент6 2" xfId="69" xr:uid="{00000000-0005-0000-0000-000064000000}"/>
    <cellStyle name="40% - Акцент6 2 2" xfId="138" xr:uid="{00000000-0005-0000-0000-000065000000}"/>
    <cellStyle name="40% - Акцент6 3" xfId="70" xr:uid="{00000000-0005-0000-0000-000066000000}"/>
    <cellStyle name="40% - Акцент6 3 2" xfId="139" xr:uid="{00000000-0005-0000-0000-000067000000}"/>
    <cellStyle name="40% - Акцент6 4" xfId="99" xr:uid="{00000000-0005-0000-0000-000068000000}"/>
    <cellStyle name="40% - Акцент6 4 2" xfId="164" xr:uid="{00000000-0005-0000-0000-000069000000}"/>
    <cellStyle name="40% - Акцент6 5" xfId="113" xr:uid="{00000000-0005-0000-0000-00006A000000}"/>
    <cellStyle name="40% - Акцент6 6" xfId="178" xr:uid="{00000000-0005-0000-0000-00006B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86" xr:uid="{00000000-0005-0000-0000-000082000000}"/>
    <cellStyle name="Название 3" xfId="115" xr:uid="{00000000-0005-0000-0000-000083000000}"/>
    <cellStyle name="Нейтральный" xfId="8" builtinId="28" customBuiltin="1"/>
    <cellStyle name="Обычный" xfId="0" builtinId="0" customBuiltin="1"/>
    <cellStyle name="Обычный 10" xfId="85" xr:uid="{00000000-0005-0000-0000-000086000000}"/>
    <cellStyle name="Обычный 10 2" xfId="151" xr:uid="{00000000-0005-0000-0000-000087000000}"/>
    <cellStyle name="Обычный 11" xfId="114" xr:uid="{00000000-0005-0000-0000-000088000000}"/>
    <cellStyle name="Обычный 12" xfId="71" xr:uid="{00000000-0005-0000-0000-000089000000}"/>
    <cellStyle name="Обычный 13" xfId="100" xr:uid="{00000000-0005-0000-0000-00008A000000}"/>
    <cellStyle name="Обычный 14" xfId="165" xr:uid="{00000000-0005-0000-0000-00008B000000}"/>
    <cellStyle name="Обычный 2" xfId="44" xr:uid="{00000000-0005-0000-0000-00008C000000}"/>
    <cellStyle name="Обычный 2 2" xfId="72" xr:uid="{00000000-0005-0000-0000-00008D000000}"/>
    <cellStyle name="Обычный 2 3" xfId="73" xr:uid="{00000000-0005-0000-0000-00008E000000}"/>
    <cellStyle name="Обычный 3" xfId="74" xr:uid="{00000000-0005-0000-0000-00008F000000}"/>
    <cellStyle name="Обычный 3 2" xfId="140" xr:uid="{00000000-0005-0000-0000-000090000000}"/>
    <cellStyle name="Обычный 4" xfId="42" xr:uid="{00000000-0005-0000-0000-000091000000}"/>
    <cellStyle name="Обычный 5" xfId="75" xr:uid="{00000000-0005-0000-0000-000092000000}"/>
    <cellStyle name="Обычный 5 2" xfId="141" xr:uid="{00000000-0005-0000-0000-000093000000}"/>
    <cellStyle name="Обычный 6" xfId="76" xr:uid="{00000000-0005-0000-0000-000094000000}"/>
    <cellStyle name="Обычный 6 2" xfId="142" xr:uid="{00000000-0005-0000-0000-000095000000}"/>
    <cellStyle name="Обычный 7" xfId="77" xr:uid="{00000000-0005-0000-0000-000096000000}"/>
    <cellStyle name="Обычный 7 2" xfId="143" xr:uid="{00000000-0005-0000-0000-000097000000}"/>
    <cellStyle name="Обычный 8" xfId="78" xr:uid="{00000000-0005-0000-0000-000098000000}"/>
    <cellStyle name="Обычный 8 2" xfId="144" xr:uid="{00000000-0005-0000-0000-000099000000}"/>
    <cellStyle name="Обычный 9" xfId="79" xr:uid="{00000000-0005-0000-0000-00009A000000}"/>
    <cellStyle name="Обычный 9 2" xfId="145" xr:uid="{00000000-0005-0000-0000-00009B000000}"/>
    <cellStyle name="Обычный_ID4938_RS 2" xfId="45" xr:uid="{00000000-0005-0000-0000-00009C000000}"/>
    <cellStyle name="Обычный_ID4938_RS_1" xfId="46" xr:uid="{00000000-0005-0000-0000-00009D000000}"/>
    <cellStyle name="Обычный_Стартовый протокол Смирнов_20101106_Results" xfId="43" xr:uid="{00000000-0005-0000-0000-00009E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80" xr:uid="{00000000-0005-0000-0000-0000A2000000}"/>
    <cellStyle name="Примечание 2 2" xfId="146" xr:uid="{00000000-0005-0000-0000-0000A3000000}"/>
    <cellStyle name="Примечание 3" xfId="81" xr:uid="{00000000-0005-0000-0000-0000A4000000}"/>
    <cellStyle name="Примечание 3 2" xfId="147" xr:uid="{00000000-0005-0000-0000-0000A5000000}"/>
    <cellStyle name="Примечание 4" xfId="82" xr:uid="{00000000-0005-0000-0000-0000A6000000}"/>
    <cellStyle name="Примечание 4 2" xfId="148" xr:uid="{00000000-0005-0000-0000-0000A7000000}"/>
    <cellStyle name="Примечание 5" xfId="83" xr:uid="{00000000-0005-0000-0000-0000A8000000}"/>
    <cellStyle name="Примечание 5 2" xfId="149" xr:uid="{00000000-0005-0000-0000-0000A9000000}"/>
    <cellStyle name="Примечание 6" xfId="84" xr:uid="{00000000-0005-0000-0000-0000AA000000}"/>
    <cellStyle name="Примечание 6 2" xfId="150" xr:uid="{00000000-0005-0000-0000-0000AB000000}"/>
    <cellStyle name="Примечание 7" xfId="87" xr:uid="{00000000-0005-0000-0000-0000AC000000}"/>
    <cellStyle name="Примечание 7 2" xfId="152" xr:uid="{00000000-0005-0000-0000-0000AD000000}"/>
    <cellStyle name="Примечание 8" xfId="101" xr:uid="{00000000-0005-0000-0000-0000AE000000}"/>
    <cellStyle name="Примечание 9" xfId="166" xr:uid="{00000000-0005-0000-0000-0000AF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532098</xdr:colOff>
      <xdr:row>0</xdr:row>
      <xdr:rowOff>205938</xdr:rowOff>
    </xdr:from>
    <xdr:to>
      <xdr:col>3</xdr:col>
      <xdr:colOff>388621</xdr:colOff>
      <xdr:row>3</xdr:row>
      <xdr:rowOff>87086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C300FC9-BE0E-4D9D-8797-EE07FF46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812" y="205938"/>
          <a:ext cx="1053952" cy="76289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0</xdr:row>
      <xdr:rowOff>154350</xdr:rowOff>
    </xdr:from>
    <xdr:to>
      <xdr:col>2</xdr:col>
      <xdr:colOff>327025</xdr:colOff>
      <xdr:row>3</xdr:row>
      <xdr:rowOff>97971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DFD8717-23D1-4F40-A0EA-E22526D00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154350"/>
          <a:ext cx="1197882" cy="825364"/>
        </a:xfrm>
        <a:prstGeom prst="rect">
          <a:avLst/>
        </a:prstGeom>
      </xdr:spPr>
    </xdr:pic>
    <xdr:clientData/>
  </xdr:twoCellAnchor>
  <xdr:twoCellAnchor editAs="oneCell">
    <xdr:from>
      <xdr:col>16</xdr:col>
      <xdr:colOff>337936</xdr:colOff>
      <xdr:row>0</xdr:row>
      <xdr:rowOff>136071</xdr:rowOff>
    </xdr:from>
    <xdr:to>
      <xdr:col>17</xdr:col>
      <xdr:colOff>664805</xdr:colOff>
      <xdr:row>3</xdr:row>
      <xdr:rowOff>43543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810D6F95-73CE-4368-AC67-3AC0DD3A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6965" y="136071"/>
          <a:ext cx="1252154" cy="789215"/>
        </a:xfrm>
        <a:prstGeom prst="rect">
          <a:avLst/>
        </a:prstGeom>
      </xdr:spPr>
    </xdr:pic>
    <xdr:clientData/>
  </xdr:twoCellAnchor>
  <xdr:twoCellAnchor editAs="oneCell">
    <xdr:from>
      <xdr:col>14</xdr:col>
      <xdr:colOff>584776</xdr:colOff>
      <xdr:row>0</xdr:row>
      <xdr:rowOff>157842</xdr:rowOff>
    </xdr:from>
    <xdr:to>
      <xdr:col>16</xdr:col>
      <xdr:colOff>175940</xdr:colOff>
      <xdr:row>3</xdr:row>
      <xdr:rowOff>32657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15D8F1E-88F9-4659-8F63-890CE26EB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7919" y="157842"/>
          <a:ext cx="1507050" cy="75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  <pageSetUpPr fitToPage="1"/>
  </sheetPr>
  <dimension ref="A1:Z73"/>
  <sheetViews>
    <sheetView tabSelected="1" view="pageBreakPreview" zoomScale="90" zoomScaleNormal="90" zoomScaleSheetLayoutView="90" workbookViewId="0">
      <selection activeCell="A7" sqref="A7:R7"/>
    </sheetView>
  </sheetViews>
  <sheetFormatPr defaultColWidth="9.109375" defaultRowHeight="13.8" x14ac:dyDescent="0.25"/>
  <cols>
    <col min="1" max="1" width="7" style="1" customWidth="1"/>
    <col min="2" max="2" width="7.33203125" style="17" bestFit="1" customWidth="1"/>
    <col min="3" max="3" width="17.44140625" style="17" customWidth="1"/>
    <col min="4" max="4" width="23.77734375" style="1" customWidth="1"/>
    <col min="5" max="5" width="13" style="1" customWidth="1"/>
    <col min="6" max="6" width="9.77734375" style="1" customWidth="1"/>
    <col min="7" max="7" width="28.44140625" style="1" customWidth="1"/>
    <col min="8" max="8" width="13.109375" style="1" customWidth="1"/>
    <col min="9" max="9" width="5" style="1" customWidth="1"/>
    <col min="10" max="10" width="13" style="1" customWidth="1"/>
    <col min="11" max="11" width="5.109375" style="1" customWidth="1"/>
    <col min="12" max="12" width="13" style="1" customWidth="1"/>
    <col min="13" max="13" width="5.77734375" style="1" customWidth="1"/>
    <col min="14" max="15" width="14.33203125" style="1" customWidth="1"/>
    <col min="16" max="16" width="13.6640625" style="1" customWidth="1"/>
    <col min="17" max="17" width="13.44140625" style="1" customWidth="1"/>
    <col min="18" max="18" width="14.77734375" style="1" customWidth="1"/>
    <col min="19" max="21" width="5.109375" style="56" customWidth="1"/>
    <col min="22" max="22" width="4.44140625" style="56" customWidth="1"/>
    <col min="23" max="24" width="4.77734375" style="1" customWidth="1"/>
    <col min="25" max="25" width="8.6640625" style="1" customWidth="1"/>
    <col min="26" max="16384" width="9.109375" style="1"/>
  </cols>
  <sheetData>
    <row r="1" spans="1:26" ht="23.4" customHeight="1" x14ac:dyDescent="0.25">
      <c r="A1" s="150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26" ht="23.4" customHeight="1" x14ac:dyDescent="0.25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26" ht="23.4" customHeight="1" x14ac:dyDescent="0.25">
      <c r="A3" s="150" t="s">
        <v>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26" ht="23.4" customHeight="1" x14ac:dyDescent="0.25">
      <c r="A4" s="150" t="s">
        <v>24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26" ht="5.25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26" s="2" customFormat="1" ht="28.8" x14ac:dyDescent="0.25">
      <c r="A6" s="152" t="s">
        <v>29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57"/>
      <c r="T6" s="57"/>
      <c r="U6" s="57"/>
      <c r="V6" s="57"/>
      <c r="Z6" s="3"/>
    </row>
    <row r="7" spans="1:26" s="2" customFormat="1" ht="19.5" customHeight="1" x14ac:dyDescent="0.25">
      <c r="A7" s="153" t="s">
        <v>31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57"/>
      <c r="T7" s="57"/>
      <c r="U7" s="57"/>
      <c r="V7" s="57"/>
    </row>
    <row r="8" spans="1:26" s="2" customFormat="1" ht="4.5" customHeight="1" thickBot="1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57"/>
      <c r="T8" s="57"/>
      <c r="U8" s="57"/>
      <c r="V8" s="57"/>
    </row>
    <row r="9" spans="1:26" ht="19.5" customHeight="1" thickTop="1" x14ac:dyDescent="0.25">
      <c r="A9" s="154" t="s">
        <v>45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6"/>
    </row>
    <row r="10" spans="1:26" ht="18" customHeight="1" x14ac:dyDescent="0.25">
      <c r="A10" s="157" t="s">
        <v>96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1:26" ht="19.2" customHeight="1" x14ac:dyDescent="0.25">
      <c r="A11" s="157" t="s">
        <v>30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9"/>
    </row>
    <row r="12" spans="1:26" ht="7.8" customHeight="1" x14ac:dyDescent="0.25">
      <c r="A12" s="9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93"/>
    </row>
    <row r="13" spans="1:26" ht="15.6" x14ac:dyDescent="0.25">
      <c r="A13" s="4" t="s">
        <v>46</v>
      </c>
      <c r="B13" s="5"/>
      <c r="C13" s="5"/>
      <c r="D13" s="6"/>
      <c r="E13" s="7"/>
      <c r="F13" s="7"/>
      <c r="G13" s="58" t="s">
        <v>47</v>
      </c>
      <c r="H13" s="7"/>
      <c r="I13" s="7"/>
      <c r="J13" s="7"/>
      <c r="K13" s="7"/>
      <c r="L13" s="7"/>
      <c r="M13" s="7"/>
      <c r="N13" s="7"/>
      <c r="O13" s="8"/>
      <c r="P13" s="8"/>
      <c r="Q13" s="9"/>
      <c r="R13" s="10" t="s">
        <v>77</v>
      </c>
    </row>
    <row r="14" spans="1:26" ht="15.6" x14ac:dyDescent="0.25">
      <c r="A14" s="11" t="s">
        <v>59</v>
      </c>
      <c r="B14" s="12"/>
      <c r="C14" s="12"/>
      <c r="D14" s="13"/>
      <c r="E14" s="13"/>
      <c r="F14" s="13"/>
      <c r="G14" s="59" t="s">
        <v>48</v>
      </c>
      <c r="H14" s="13"/>
      <c r="I14" s="13"/>
      <c r="J14" s="13"/>
      <c r="K14" s="13"/>
      <c r="L14" s="13"/>
      <c r="M14" s="13"/>
      <c r="N14" s="13"/>
      <c r="O14" s="14"/>
      <c r="P14" s="14"/>
      <c r="Q14" s="15"/>
      <c r="R14" s="47" t="s">
        <v>78</v>
      </c>
    </row>
    <row r="15" spans="1:26" ht="14.4" x14ac:dyDescent="0.25">
      <c r="A15" s="145" t="s">
        <v>0</v>
      </c>
      <c r="B15" s="146"/>
      <c r="C15" s="146"/>
      <c r="D15" s="146"/>
      <c r="E15" s="146"/>
      <c r="F15" s="146"/>
      <c r="G15" s="147"/>
      <c r="H15" s="148" t="s">
        <v>7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9"/>
    </row>
    <row r="16" spans="1:26" ht="14.4" x14ac:dyDescent="0.25">
      <c r="A16" s="18" t="s">
        <v>1</v>
      </c>
      <c r="B16" s="19"/>
      <c r="C16" s="19"/>
      <c r="D16" s="20"/>
      <c r="E16" s="21"/>
      <c r="F16" s="20"/>
      <c r="G16" s="22"/>
      <c r="H16" s="23" t="s">
        <v>80</v>
      </c>
      <c r="I16" s="60"/>
      <c r="J16" s="60"/>
      <c r="K16" s="60"/>
      <c r="L16" s="60"/>
      <c r="M16" s="60"/>
      <c r="N16" s="60"/>
      <c r="O16" s="22"/>
      <c r="P16" s="22"/>
      <c r="Q16" s="44"/>
      <c r="R16" s="24"/>
    </row>
    <row r="17" spans="1:25" ht="14.4" x14ac:dyDescent="0.25">
      <c r="A17" s="18" t="s">
        <v>16</v>
      </c>
      <c r="B17" s="44"/>
      <c r="C17" s="44"/>
      <c r="D17" s="25"/>
      <c r="E17" s="22"/>
      <c r="F17" s="25"/>
      <c r="G17" s="22" t="s">
        <v>93</v>
      </c>
      <c r="H17" s="23" t="s">
        <v>33</v>
      </c>
      <c r="I17" s="60"/>
      <c r="J17" s="60"/>
      <c r="K17" s="60"/>
      <c r="L17" s="60"/>
      <c r="M17" s="60"/>
      <c r="N17" s="60"/>
      <c r="O17" s="22"/>
      <c r="P17" s="22"/>
      <c r="Q17" s="44"/>
      <c r="R17" s="61"/>
    </row>
    <row r="18" spans="1:25" ht="14.4" x14ac:dyDescent="0.25">
      <c r="A18" s="18" t="s">
        <v>17</v>
      </c>
      <c r="B18" s="19"/>
      <c r="C18" s="19"/>
      <c r="D18" s="22"/>
      <c r="E18" s="21"/>
      <c r="F18" s="20"/>
      <c r="G18" s="26" t="s">
        <v>94</v>
      </c>
      <c r="H18" s="23" t="s">
        <v>34</v>
      </c>
      <c r="I18" s="60"/>
      <c r="J18" s="60"/>
      <c r="K18" s="60"/>
      <c r="L18" s="60"/>
      <c r="M18" s="60"/>
      <c r="N18" s="60"/>
      <c r="O18" s="22"/>
      <c r="P18" s="22"/>
      <c r="Q18" s="44"/>
      <c r="R18" s="61"/>
    </row>
    <row r="19" spans="1:25" ht="15" thickBot="1" x14ac:dyDescent="0.3">
      <c r="A19" s="133" t="s">
        <v>18</v>
      </c>
      <c r="B19" s="134"/>
      <c r="C19" s="134"/>
      <c r="D19" s="135"/>
      <c r="E19" s="135"/>
      <c r="F19" s="136"/>
      <c r="G19" s="135" t="s">
        <v>95</v>
      </c>
      <c r="H19" s="137" t="s">
        <v>79</v>
      </c>
      <c r="I19" s="138"/>
      <c r="J19" s="138"/>
      <c r="K19" s="138"/>
      <c r="L19" s="138"/>
      <c r="M19" s="138"/>
      <c r="N19" s="136"/>
      <c r="O19" s="135"/>
      <c r="P19" s="139">
        <v>185</v>
      </c>
      <c r="Q19" s="134"/>
      <c r="R19" s="140" t="s">
        <v>60</v>
      </c>
    </row>
    <row r="20" spans="1:25" ht="7.8" customHeight="1" thickTop="1" thickBot="1" x14ac:dyDescent="0.3">
      <c r="A20" s="16"/>
      <c r="R20" s="27"/>
    </row>
    <row r="21" spans="1:25" s="30" customFormat="1" ht="25.5" customHeight="1" thickTop="1" x14ac:dyDescent="0.25">
      <c r="A21" s="141" t="s">
        <v>8</v>
      </c>
      <c r="B21" s="143" t="s">
        <v>2</v>
      </c>
      <c r="C21" s="143" t="s">
        <v>36</v>
      </c>
      <c r="D21" s="143" t="s">
        <v>3</v>
      </c>
      <c r="E21" s="143" t="s">
        <v>76</v>
      </c>
      <c r="F21" s="143" t="s">
        <v>38</v>
      </c>
      <c r="G21" s="143" t="s">
        <v>13</v>
      </c>
      <c r="H21" s="143" t="s">
        <v>74</v>
      </c>
      <c r="I21" s="143"/>
      <c r="J21" s="143"/>
      <c r="K21" s="143"/>
      <c r="L21" s="143"/>
      <c r="M21" s="143"/>
      <c r="N21" s="143" t="s">
        <v>14</v>
      </c>
      <c r="O21" s="143" t="s">
        <v>15</v>
      </c>
      <c r="P21" s="143" t="s">
        <v>39</v>
      </c>
      <c r="Q21" s="169" t="s">
        <v>9</v>
      </c>
      <c r="R21" s="166" t="s">
        <v>10</v>
      </c>
      <c r="S21" s="62"/>
      <c r="T21" s="62"/>
      <c r="U21" s="62"/>
      <c r="V21" s="62"/>
    </row>
    <row r="22" spans="1:25" s="30" customFormat="1" ht="14.25" customHeight="1" x14ac:dyDescent="0.25">
      <c r="A22" s="142"/>
      <c r="B22" s="144"/>
      <c r="C22" s="144"/>
      <c r="D22" s="144"/>
      <c r="E22" s="144"/>
      <c r="F22" s="144"/>
      <c r="G22" s="144"/>
      <c r="H22" s="144" t="s">
        <v>49</v>
      </c>
      <c r="I22" s="144"/>
      <c r="J22" s="144" t="s">
        <v>50</v>
      </c>
      <c r="K22" s="144"/>
      <c r="L22" s="144" t="s">
        <v>51</v>
      </c>
      <c r="M22" s="144"/>
      <c r="N22" s="144"/>
      <c r="O22" s="144"/>
      <c r="P22" s="168"/>
      <c r="Q22" s="170"/>
      <c r="R22" s="167"/>
      <c r="S22" s="62"/>
      <c r="T22" s="62"/>
      <c r="U22" s="62"/>
      <c r="V22" s="62"/>
    </row>
    <row r="23" spans="1:25" s="37" customFormat="1" ht="30" customHeight="1" x14ac:dyDescent="0.25">
      <c r="A23" s="31">
        <v>1</v>
      </c>
      <c r="B23" s="32">
        <v>52</v>
      </c>
      <c r="C23" s="32">
        <v>10088344146</v>
      </c>
      <c r="D23" s="33" t="s">
        <v>70</v>
      </c>
      <c r="E23" s="94">
        <v>38624</v>
      </c>
      <c r="F23" s="35" t="s">
        <v>5</v>
      </c>
      <c r="G23" s="112" t="s">
        <v>20</v>
      </c>
      <c r="H23" s="36">
        <v>0.113125</v>
      </c>
      <c r="I23" s="32">
        <v>2</v>
      </c>
      <c r="J23" s="36">
        <v>2.4827546296296295E-2</v>
      </c>
      <c r="K23" s="32">
        <v>1</v>
      </c>
      <c r="L23" s="36">
        <v>9.3842592592592602E-2</v>
      </c>
      <c r="M23" s="32">
        <v>3</v>
      </c>
      <c r="N23" s="36">
        <v>0.23179398148148148</v>
      </c>
      <c r="O23" s="36"/>
      <c r="P23" s="123">
        <f>IFERROR($P$19*3600/(HOUR(N23)*3600+MINUTE(N23)*60+SECOND(N23)),"")</f>
        <v>33.255105607429968</v>
      </c>
      <c r="Q23" s="64" t="s">
        <v>4</v>
      </c>
      <c r="R23" s="38"/>
      <c r="S23" s="65"/>
      <c r="T23" s="65"/>
      <c r="U23" s="65"/>
      <c r="V23" s="65"/>
    </row>
    <row r="24" spans="1:25" s="37" customFormat="1" ht="30" customHeight="1" x14ac:dyDescent="0.25">
      <c r="A24" s="31">
        <v>2</v>
      </c>
      <c r="B24" s="32">
        <v>51</v>
      </c>
      <c r="C24" s="32">
        <v>10092421378</v>
      </c>
      <c r="D24" s="33" t="s">
        <v>61</v>
      </c>
      <c r="E24" s="94">
        <v>38855</v>
      </c>
      <c r="F24" s="35" t="s">
        <v>4</v>
      </c>
      <c r="G24" s="112" t="s">
        <v>20</v>
      </c>
      <c r="H24" s="36">
        <v>0.11305555555555556</v>
      </c>
      <c r="I24" s="32">
        <v>1</v>
      </c>
      <c r="J24" s="36">
        <v>2.6482638888888885E-2</v>
      </c>
      <c r="K24" s="32">
        <v>3</v>
      </c>
      <c r="L24" s="36">
        <v>9.3773148148148161E-2</v>
      </c>
      <c r="M24" s="32">
        <v>1</v>
      </c>
      <c r="N24" s="36">
        <v>0.23331134259259262</v>
      </c>
      <c r="O24" s="124">
        <f>N24-$N$23</f>
        <v>1.5173611111111429E-3</v>
      </c>
      <c r="P24" s="123">
        <f t="shared" ref="P24:P28" si="0">IFERROR($P$19*3600/(HOUR(N24)*3600+MINUTE(N24)*60+SECOND(N24)),"")</f>
        <v>33.038991963488442</v>
      </c>
      <c r="Q24" s="64" t="s">
        <v>4</v>
      </c>
      <c r="R24" s="38"/>
      <c r="S24" s="65"/>
      <c r="T24" s="65"/>
      <c r="U24" s="65"/>
      <c r="V24" s="65"/>
    </row>
    <row r="25" spans="1:25" s="37" customFormat="1" ht="30" customHeight="1" x14ac:dyDescent="0.25">
      <c r="A25" s="31">
        <v>3</v>
      </c>
      <c r="B25" s="32">
        <v>53</v>
      </c>
      <c r="C25" s="32">
        <v>10093069258</v>
      </c>
      <c r="D25" s="33" t="s">
        <v>71</v>
      </c>
      <c r="E25" s="94">
        <v>38836</v>
      </c>
      <c r="F25" s="35" t="s">
        <v>5</v>
      </c>
      <c r="G25" s="112" t="s">
        <v>20</v>
      </c>
      <c r="H25" s="36">
        <v>0.11412037037037039</v>
      </c>
      <c r="I25" s="32">
        <v>3</v>
      </c>
      <c r="J25" s="36">
        <v>2.6513888888888889E-2</v>
      </c>
      <c r="K25" s="32">
        <v>4</v>
      </c>
      <c r="L25" s="36">
        <v>9.3819444444444455E-2</v>
      </c>
      <c r="M25" s="32">
        <v>2</v>
      </c>
      <c r="N25" s="36">
        <v>0.23445370370370372</v>
      </c>
      <c r="O25" s="124">
        <f t="shared" ref="O25:O28" si="1">N25-$N$23</f>
        <v>2.6597222222222439E-3</v>
      </c>
      <c r="P25" s="123">
        <f t="shared" si="0"/>
        <v>32.87752381892679</v>
      </c>
      <c r="Q25" s="64" t="s">
        <v>5</v>
      </c>
      <c r="R25" s="38"/>
      <c r="S25" s="65"/>
      <c r="T25" s="65"/>
      <c r="U25" s="65"/>
      <c r="V25" s="65"/>
    </row>
    <row r="26" spans="1:25" s="37" customFormat="1" ht="30" customHeight="1" x14ac:dyDescent="0.25">
      <c r="A26" s="31">
        <v>4</v>
      </c>
      <c r="B26" s="32">
        <v>55</v>
      </c>
      <c r="C26" s="32">
        <v>10119756483</v>
      </c>
      <c r="D26" s="33" t="s">
        <v>42</v>
      </c>
      <c r="E26" s="94">
        <v>38441</v>
      </c>
      <c r="F26" s="35" t="s">
        <v>4</v>
      </c>
      <c r="G26" s="112" t="s">
        <v>73</v>
      </c>
      <c r="H26" s="36">
        <v>0.12753472222222223</v>
      </c>
      <c r="I26" s="32">
        <v>4</v>
      </c>
      <c r="J26" s="36">
        <v>2.5006944444444443E-2</v>
      </c>
      <c r="K26" s="32">
        <v>2</v>
      </c>
      <c r="L26" s="36">
        <v>9.9849537037037028E-2</v>
      </c>
      <c r="M26" s="32">
        <v>6</v>
      </c>
      <c r="N26" s="36">
        <v>0.25239120370370371</v>
      </c>
      <c r="O26" s="124">
        <f t="shared" si="1"/>
        <v>2.0597222222222239E-2</v>
      </c>
      <c r="P26" s="123">
        <f t="shared" si="0"/>
        <v>30.540652084193148</v>
      </c>
      <c r="Q26" s="64" t="s">
        <v>5</v>
      </c>
      <c r="R26" s="38"/>
      <c r="S26" s="65"/>
      <c r="T26" s="65"/>
      <c r="U26" s="65"/>
      <c r="V26" s="65"/>
    </row>
    <row r="27" spans="1:25" s="37" customFormat="1" ht="30" customHeight="1" x14ac:dyDescent="0.25">
      <c r="A27" s="31">
        <v>5</v>
      </c>
      <c r="B27" s="32">
        <v>54</v>
      </c>
      <c r="C27" s="32">
        <v>10114924368</v>
      </c>
      <c r="D27" s="33" t="s">
        <v>67</v>
      </c>
      <c r="E27" s="94">
        <v>38762</v>
      </c>
      <c r="F27" s="35" t="s">
        <v>5</v>
      </c>
      <c r="G27" s="112" t="s">
        <v>44</v>
      </c>
      <c r="H27" s="36">
        <v>0.13119212962962964</v>
      </c>
      <c r="I27" s="32">
        <v>6</v>
      </c>
      <c r="J27" s="36">
        <v>2.9212962962962965E-2</v>
      </c>
      <c r="K27" s="32">
        <v>5</v>
      </c>
      <c r="L27" s="36">
        <v>9.8368055555555556E-2</v>
      </c>
      <c r="M27" s="32">
        <v>4</v>
      </c>
      <c r="N27" s="36">
        <v>0.25877314814814817</v>
      </c>
      <c r="O27" s="124">
        <f t="shared" si="1"/>
        <v>2.6979166666666693E-2</v>
      </c>
      <c r="P27" s="123">
        <f t="shared" si="0"/>
        <v>29.787995348421148</v>
      </c>
      <c r="Q27" s="64" t="s">
        <v>5</v>
      </c>
      <c r="R27" s="38"/>
      <c r="S27" s="65"/>
      <c r="T27" s="65"/>
      <c r="U27" s="65"/>
      <c r="V27" s="65"/>
    </row>
    <row r="28" spans="1:25" s="37" customFormat="1" ht="30" customHeight="1" x14ac:dyDescent="0.25">
      <c r="A28" s="31">
        <v>6</v>
      </c>
      <c r="B28" s="32">
        <v>56</v>
      </c>
      <c r="C28" s="32">
        <v>10101512403</v>
      </c>
      <c r="D28" s="33" t="s">
        <v>21</v>
      </c>
      <c r="E28" s="94">
        <v>38681</v>
      </c>
      <c r="F28" s="35" t="s">
        <v>75</v>
      </c>
      <c r="G28" s="112" t="s">
        <v>11</v>
      </c>
      <c r="H28" s="36">
        <v>0.13090277777777778</v>
      </c>
      <c r="I28" s="32">
        <v>5</v>
      </c>
      <c r="J28" s="36">
        <v>2.9261574074074068E-2</v>
      </c>
      <c r="K28" s="32">
        <v>6</v>
      </c>
      <c r="L28" s="36">
        <v>9.9814814814814815E-2</v>
      </c>
      <c r="M28" s="32">
        <v>5</v>
      </c>
      <c r="N28" s="36">
        <v>0.25997916666666665</v>
      </c>
      <c r="O28" s="124">
        <f t="shared" si="1"/>
        <v>2.8185185185185174E-2</v>
      </c>
      <c r="P28" s="123">
        <f t="shared" si="0"/>
        <v>29.650075683376368</v>
      </c>
      <c r="Q28" s="64" t="s">
        <v>5</v>
      </c>
      <c r="R28" s="38"/>
      <c r="S28" s="65"/>
      <c r="T28" s="65"/>
      <c r="U28" s="65"/>
      <c r="V28" s="65"/>
    </row>
    <row r="29" spans="1:25" s="37" customFormat="1" ht="30" customHeight="1" thickBot="1" x14ac:dyDescent="0.3">
      <c r="A29" s="113" t="s">
        <v>12</v>
      </c>
      <c r="B29" s="114">
        <v>57</v>
      </c>
      <c r="C29" s="114">
        <v>10116019559</v>
      </c>
      <c r="D29" s="115" t="s">
        <v>63</v>
      </c>
      <c r="E29" s="116">
        <v>38553</v>
      </c>
      <c r="F29" s="117" t="s">
        <v>75</v>
      </c>
      <c r="G29" s="118" t="s">
        <v>11</v>
      </c>
      <c r="H29" s="119"/>
      <c r="I29" s="114"/>
      <c r="J29" s="119"/>
      <c r="K29" s="114"/>
      <c r="L29" s="119"/>
      <c r="M29" s="114"/>
      <c r="N29" s="119"/>
      <c r="O29" s="119"/>
      <c r="P29" s="120"/>
      <c r="Q29" s="121"/>
      <c r="R29" s="122"/>
      <c r="S29" s="65"/>
      <c r="T29" s="65"/>
      <c r="U29" s="65"/>
      <c r="V29" s="65"/>
    </row>
    <row r="30" spans="1:25" s="37" customFormat="1" ht="30" hidden="1" customHeight="1" thickBot="1" x14ac:dyDescent="0.3">
      <c r="A30" s="106"/>
      <c r="B30" s="107"/>
      <c r="C30" s="107"/>
      <c r="D30" s="108"/>
      <c r="E30" s="109"/>
      <c r="F30" s="110"/>
      <c r="G30" s="111"/>
      <c r="H30" s="107"/>
      <c r="I30" s="52"/>
      <c r="J30" s="52"/>
      <c r="K30" s="52"/>
      <c r="L30" s="52"/>
      <c r="M30" s="52"/>
      <c r="N30" s="52"/>
      <c r="O30" s="66"/>
      <c r="P30" s="66"/>
      <c r="Q30" s="66"/>
      <c r="R30" s="67"/>
      <c r="S30" s="70"/>
      <c r="T30" s="70"/>
      <c r="U30" s="70"/>
      <c r="V30" s="70"/>
      <c r="W30" s="70"/>
      <c r="X30" s="70"/>
      <c r="Y30" s="70">
        <v>0</v>
      </c>
    </row>
    <row r="31" spans="1:25" s="37" customFormat="1" ht="30" hidden="1" customHeight="1" thickTop="1" x14ac:dyDescent="0.25">
      <c r="A31" s="31"/>
      <c r="B31" s="32"/>
      <c r="C31" s="32"/>
      <c r="D31" s="33"/>
      <c r="E31" s="34"/>
      <c r="F31" s="35"/>
      <c r="G31" s="63"/>
      <c r="H31" s="32"/>
      <c r="I31" s="52"/>
      <c r="J31" s="52"/>
      <c r="K31" s="52"/>
      <c r="L31" s="52"/>
      <c r="M31" s="52"/>
      <c r="N31" s="52"/>
      <c r="O31" s="66"/>
      <c r="P31" s="66"/>
      <c r="Q31" s="66"/>
      <c r="R31" s="67"/>
      <c r="S31" s="70"/>
      <c r="T31" s="70"/>
      <c r="U31" s="70"/>
      <c r="V31" s="70"/>
      <c r="W31" s="70"/>
      <c r="X31" s="70"/>
      <c r="Y31" s="70">
        <v>0</v>
      </c>
    </row>
    <row r="32" spans="1:25" s="37" customFormat="1" ht="30" hidden="1" customHeight="1" thickTop="1" thickBot="1" x14ac:dyDescent="0.3">
      <c r="A32" s="31"/>
      <c r="B32" s="32"/>
      <c r="C32" s="32"/>
      <c r="D32" s="33"/>
      <c r="E32" s="34"/>
      <c r="F32" s="35"/>
      <c r="G32" s="63"/>
      <c r="H32" s="32"/>
      <c r="I32" s="52"/>
      <c r="J32" s="52"/>
      <c r="K32" s="52"/>
      <c r="L32" s="52"/>
      <c r="M32" s="52"/>
      <c r="N32" s="52"/>
      <c r="O32" s="66"/>
      <c r="P32" s="66"/>
      <c r="Q32" s="66"/>
      <c r="R32" s="67"/>
      <c r="S32" s="70"/>
      <c r="T32" s="70"/>
      <c r="U32" s="70"/>
      <c r="V32" s="70"/>
      <c r="W32" s="70"/>
      <c r="X32" s="70"/>
      <c r="Y32" s="70"/>
    </row>
    <row r="33" spans="1:25" s="37" customFormat="1" ht="30" hidden="1" customHeight="1" thickTop="1" thickBot="1" x14ac:dyDescent="0.3">
      <c r="A33" s="31"/>
      <c r="B33" s="32"/>
      <c r="C33" s="32"/>
      <c r="D33" s="33"/>
      <c r="E33" s="34"/>
      <c r="F33" s="35"/>
      <c r="G33" s="63"/>
      <c r="H33" s="32"/>
      <c r="I33" s="52"/>
      <c r="J33" s="52"/>
      <c r="K33" s="52"/>
      <c r="L33" s="52"/>
      <c r="M33" s="52"/>
      <c r="N33" s="52"/>
      <c r="O33" s="66"/>
      <c r="P33" s="66"/>
      <c r="Q33" s="66"/>
      <c r="R33" s="67"/>
      <c r="S33" s="70"/>
      <c r="T33" s="70"/>
      <c r="U33" s="70"/>
      <c r="V33" s="70"/>
      <c r="W33" s="70"/>
      <c r="X33" s="70"/>
      <c r="Y33" s="70"/>
    </row>
    <row r="34" spans="1:25" s="37" customFormat="1" ht="30" hidden="1" customHeight="1" thickTop="1" thickBot="1" x14ac:dyDescent="0.3">
      <c r="A34" s="31"/>
      <c r="B34" s="32"/>
      <c r="C34" s="32"/>
      <c r="D34" s="33"/>
      <c r="E34" s="34"/>
      <c r="F34" s="35"/>
      <c r="G34" s="63"/>
      <c r="H34" s="32"/>
      <c r="I34" s="52"/>
      <c r="J34" s="52"/>
      <c r="K34" s="52"/>
      <c r="L34" s="52"/>
      <c r="M34" s="52"/>
      <c r="N34" s="52"/>
      <c r="O34" s="66"/>
      <c r="P34" s="66"/>
      <c r="Q34" s="66"/>
      <c r="R34" s="67"/>
      <c r="S34" s="70"/>
      <c r="T34" s="70"/>
      <c r="U34" s="70"/>
      <c r="V34" s="70"/>
      <c r="W34" s="70"/>
      <c r="X34" s="70"/>
      <c r="Y34" s="70"/>
    </row>
    <row r="35" spans="1:25" s="37" customFormat="1" ht="30" hidden="1" customHeight="1" thickTop="1" thickBot="1" x14ac:dyDescent="0.3">
      <c r="A35" s="31"/>
      <c r="B35" s="32"/>
      <c r="C35" s="32"/>
      <c r="D35" s="33"/>
      <c r="E35" s="34"/>
      <c r="F35" s="35"/>
      <c r="G35" s="63"/>
      <c r="H35" s="32"/>
      <c r="I35" s="52"/>
      <c r="J35" s="52"/>
      <c r="K35" s="52"/>
      <c r="L35" s="52"/>
      <c r="M35" s="52"/>
      <c r="N35" s="52"/>
      <c r="O35" s="66"/>
      <c r="P35" s="66"/>
      <c r="Q35" s="66"/>
      <c r="R35" s="67"/>
      <c r="S35" s="70"/>
      <c r="T35" s="70"/>
      <c r="U35" s="70"/>
      <c r="V35" s="70"/>
      <c r="W35" s="70"/>
      <c r="X35" s="70"/>
      <c r="Y35" s="70"/>
    </row>
    <row r="36" spans="1:25" s="37" customFormat="1" ht="30" hidden="1" customHeight="1" thickTop="1" thickBot="1" x14ac:dyDescent="0.3">
      <c r="A36" s="31"/>
      <c r="B36" s="32"/>
      <c r="C36" s="32"/>
      <c r="D36" s="33"/>
      <c r="E36" s="34"/>
      <c r="F36" s="35"/>
      <c r="G36" s="63"/>
      <c r="H36" s="32"/>
      <c r="I36" s="52"/>
      <c r="J36" s="52"/>
      <c r="K36" s="52"/>
      <c r="L36" s="52"/>
      <c r="M36" s="52"/>
      <c r="N36" s="52"/>
      <c r="O36" s="66"/>
      <c r="P36" s="66"/>
      <c r="Q36" s="66"/>
      <c r="R36" s="67"/>
      <c r="S36" s="70"/>
      <c r="T36" s="70"/>
      <c r="U36" s="70"/>
      <c r="V36" s="70"/>
      <c r="W36" s="70"/>
      <c r="X36" s="70"/>
      <c r="Y36" s="70"/>
    </row>
    <row r="37" spans="1:25" s="37" customFormat="1" ht="30" hidden="1" customHeight="1" thickTop="1" thickBot="1" x14ac:dyDescent="0.3">
      <c r="A37" s="31"/>
      <c r="B37" s="32"/>
      <c r="C37" s="32"/>
      <c r="D37" s="33"/>
      <c r="E37" s="34"/>
      <c r="F37" s="35"/>
      <c r="G37" s="63"/>
      <c r="H37" s="32"/>
      <c r="I37" s="52"/>
      <c r="J37" s="52"/>
      <c r="K37" s="52"/>
      <c r="L37" s="52"/>
      <c r="M37" s="52"/>
      <c r="N37" s="52"/>
      <c r="O37" s="66"/>
      <c r="P37" s="66"/>
      <c r="Q37" s="66"/>
      <c r="R37" s="67"/>
      <c r="S37" s="70"/>
      <c r="T37" s="70"/>
      <c r="U37" s="70"/>
      <c r="V37" s="70"/>
      <c r="W37" s="70"/>
      <c r="X37" s="70"/>
      <c r="Y37" s="70"/>
    </row>
    <row r="38" spans="1:25" s="37" customFormat="1" ht="30" hidden="1" customHeight="1" thickTop="1" thickBot="1" x14ac:dyDescent="0.3">
      <c r="A38" s="31"/>
      <c r="B38" s="32"/>
      <c r="C38" s="32"/>
      <c r="D38" s="33"/>
      <c r="E38" s="34"/>
      <c r="F38" s="35"/>
      <c r="G38" s="63"/>
      <c r="H38" s="32"/>
      <c r="I38" s="52"/>
      <c r="J38" s="52"/>
      <c r="K38" s="52"/>
      <c r="L38" s="52"/>
      <c r="M38" s="52"/>
      <c r="N38" s="52"/>
      <c r="O38" s="66"/>
      <c r="P38" s="66"/>
      <c r="Q38" s="66"/>
      <c r="R38" s="67"/>
      <c r="S38" s="70"/>
      <c r="T38" s="70"/>
      <c r="U38" s="70"/>
      <c r="V38" s="70"/>
      <c r="W38" s="70"/>
      <c r="X38" s="70"/>
      <c r="Y38" s="70"/>
    </row>
    <row r="39" spans="1:25" s="37" customFormat="1" ht="30" hidden="1" customHeight="1" thickTop="1" thickBot="1" x14ac:dyDescent="0.3">
      <c r="A39" s="31"/>
      <c r="B39" s="32"/>
      <c r="C39" s="32"/>
      <c r="D39" s="33"/>
      <c r="E39" s="34"/>
      <c r="F39" s="35"/>
      <c r="G39" s="63"/>
      <c r="H39" s="32"/>
      <c r="I39" s="52"/>
      <c r="J39" s="52"/>
      <c r="K39" s="52"/>
      <c r="L39" s="52"/>
      <c r="M39" s="52"/>
      <c r="N39" s="52"/>
      <c r="O39" s="66"/>
      <c r="P39" s="66"/>
      <c r="Q39" s="66"/>
      <c r="R39" s="67"/>
      <c r="S39" s="70"/>
      <c r="T39" s="70"/>
      <c r="U39" s="70"/>
      <c r="V39" s="70"/>
      <c r="W39" s="70"/>
      <c r="X39" s="70"/>
      <c r="Y39" s="70"/>
    </row>
    <row r="40" spans="1:25" s="37" customFormat="1" ht="30" hidden="1" customHeight="1" thickTop="1" thickBot="1" x14ac:dyDescent="0.3">
      <c r="A40" s="31"/>
      <c r="B40" s="32"/>
      <c r="C40" s="32"/>
      <c r="D40" s="33"/>
      <c r="E40" s="34"/>
      <c r="F40" s="35"/>
      <c r="G40" s="63"/>
      <c r="H40" s="32"/>
      <c r="I40" s="52"/>
      <c r="J40" s="52"/>
      <c r="K40" s="52"/>
      <c r="L40" s="52"/>
      <c r="M40" s="52"/>
      <c r="N40" s="52"/>
      <c r="O40" s="66"/>
      <c r="P40" s="66"/>
      <c r="Q40" s="66"/>
      <c r="R40" s="67"/>
      <c r="S40" s="70"/>
      <c r="T40" s="70"/>
      <c r="U40" s="70"/>
      <c r="V40" s="70"/>
      <c r="W40" s="70"/>
      <c r="X40" s="70"/>
      <c r="Y40" s="70"/>
    </row>
    <row r="41" spans="1:25" s="37" customFormat="1" ht="30" hidden="1" customHeight="1" thickTop="1" thickBot="1" x14ac:dyDescent="0.3">
      <c r="A41" s="31"/>
      <c r="B41" s="32"/>
      <c r="C41" s="32"/>
      <c r="D41" s="33"/>
      <c r="E41" s="34"/>
      <c r="F41" s="35"/>
      <c r="G41" s="63"/>
      <c r="H41" s="32"/>
      <c r="I41" s="52"/>
      <c r="J41" s="52"/>
      <c r="K41" s="52"/>
      <c r="L41" s="52"/>
      <c r="M41" s="52"/>
      <c r="N41" s="52"/>
      <c r="O41" s="66"/>
      <c r="P41" s="66"/>
      <c r="Q41" s="66"/>
      <c r="R41" s="67"/>
      <c r="S41" s="70"/>
      <c r="T41" s="70"/>
      <c r="U41" s="70"/>
      <c r="V41" s="70"/>
      <c r="W41" s="70"/>
      <c r="X41" s="70"/>
      <c r="Y41" s="70"/>
    </row>
    <row r="42" spans="1:25" s="37" customFormat="1" ht="30" hidden="1" customHeight="1" thickTop="1" thickBot="1" x14ac:dyDescent="0.3">
      <c r="A42" s="31"/>
      <c r="B42" s="32"/>
      <c r="C42" s="32"/>
      <c r="D42" s="33"/>
      <c r="E42" s="34"/>
      <c r="F42" s="35"/>
      <c r="G42" s="63"/>
      <c r="H42" s="32"/>
      <c r="I42" s="52"/>
      <c r="J42" s="52"/>
      <c r="K42" s="52"/>
      <c r="L42" s="52"/>
      <c r="M42" s="52"/>
      <c r="N42" s="52"/>
      <c r="O42" s="66"/>
      <c r="P42" s="66"/>
      <c r="Q42" s="66"/>
      <c r="R42" s="67"/>
      <c r="S42" s="70"/>
      <c r="T42" s="70"/>
      <c r="U42" s="70"/>
      <c r="V42" s="70"/>
      <c r="W42" s="70"/>
      <c r="X42" s="70"/>
      <c r="Y42" s="70"/>
    </row>
    <row r="43" spans="1:25" s="37" customFormat="1" ht="30" hidden="1" customHeight="1" thickTop="1" thickBot="1" x14ac:dyDescent="0.3">
      <c r="A43" s="31"/>
      <c r="B43" s="32"/>
      <c r="C43" s="32"/>
      <c r="D43" s="33"/>
      <c r="E43" s="34"/>
      <c r="F43" s="35"/>
      <c r="G43" s="63"/>
      <c r="H43" s="32"/>
      <c r="I43" s="52"/>
      <c r="J43" s="52"/>
      <c r="K43" s="52"/>
      <c r="L43" s="52"/>
      <c r="M43" s="52"/>
      <c r="N43" s="52"/>
      <c r="O43" s="66"/>
      <c r="P43" s="66"/>
      <c r="Q43" s="66"/>
      <c r="R43" s="67"/>
      <c r="S43" s="70"/>
      <c r="T43" s="70"/>
      <c r="U43" s="70"/>
      <c r="V43" s="70"/>
      <c r="W43" s="70"/>
      <c r="X43" s="70"/>
      <c r="Y43" s="70"/>
    </row>
    <row r="44" spans="1:25" s="37" customFormat="1" ht="30" hidden="1" customHeight="1" thickTop="1" thickBot="1" x14ac:dyDescent="0.3">
      <c r="A44" s="31"/>
      <c r="B44" s="32"/>
      <c r="C44" s="32"/>
      <c r="D44" s="33"/>
      <c r="E44" s="34"/>
      <c r="F44" s="35"/>
      <c r="G44" s="63"/>
      <c r="H44" s="32"/>
      <c r="I44" s="52"/>
      <c r="J44" s="52"/>
      <c r="K44" s="52"/>
      <c r="L44" s="52"/>
      <c r="M44" s="52"/>
      <c r="N44" s="52"/>
      <c r="O44" s="66"/>
      <c r="P44" s="66"/>
      <c r="Q44" s="66"/>
      <c r="R44" s="67"/>
      <c r="S44" s="70"/>
      <c r="T44" s="70"/>
      <c r="U44" s="70"/>
      <c r="V44" s="70"/>
      <c r="W44" s="70"/>
      <c r="X44" s="70"/>
      <c r="Y44" s="70"/>
    </row>
    <row r="45" spans="1:25" s="37" customFormat="1" ht="30" hidden="1" customHeight="1" thickTop="1" thickBot="1" x14ac:dyDescent="0.3">
      <c r="A45" s="162" t="s">
        <v>55</v>
      </c>
      <c r="B45" s="163"/>
      <c r="C45" s="163"/>
      <c r="D45" s="163"/>
      <c r="E45" s="163"/>
      <c r="F45" s="163"/>
      <c r="G45" s="163"/>
      <c r="H45" s="163"/>
      <c r="I45" s="52"/>
      <c r="J45" s="52"/>
      <c r="K45" s="52"/>
      <c r="L45" s="52"/>
      <c r="M45" s="52"/>
      <c r="N45" s="52"/>
      <c r="O45" s="66"/>
      <c r="P45" s="66"/>
      <c r="Q45" s="66"/>
      <c r="R45" s="67"/>
      <c r="S45" s="71"/>
      <c r="T45" s="71"/>
      <c r="U45" s="71"/>
      <c r="V45" s="164" t="s">
        <v>52</v>
      </c>
      <c r="W45" s="165"/>
      <c r="X45" s="165"/>
      <c r="Y45" s="68" t="s">
        <v>53</v>
      </c>
    </row>
    <row r="46" spans="1:25" s="37" customFormat="1" ht="30" hidden="1" customHeight="1" thickTop="1" thickBot="1" x14ac:dyDescent="0.3">
      <c r="A46" s="28" t="s">
        <v>8</v>
      </c>
      <c r="B46" s="49" t="s">
        <v>2</v>
      </c>
      <c r="C46" s="69" t="s">
        <v>36</v>
      </c>
      <c r="D46" s="29" t="s">
        <v>3</v>
      </c>
      <c r="E46" s="29" t="s">
        <v>37</v>
      </c>
      <c r="F46" s="29" t="s">
        <v>38</v>
      </c>
      <c r="G46" s="50" t="s">
        <v>13</v>
      </c>
      <c r="H46" s="29" t="s">
        <v>54</v>
      </c>
      <c r="I46" s="52"/>
      <c r="J46" s="52"/>
      <c r="K46" s="52"/>
      <c r="L46" s="52"/>
      <c r="M46" s="52"/>
      <c r="N46" s="52"/>
      <c r="O46" s="66"/>
      <c r="P46" s="66"/>
      <c r="Q46" s="66"/>
      <c r="R46" s="67"/>
      <c r="S46" s="70"/>
      <c r="T46" s="70"/>
      <c r="U46" s="70"/>
      <c r="V46" s="70">
        <v>3</v>
      </c>
      <c r="W46" s="70">
        <v>3</v>
      </c>
      <c r="X46" s="70"/>
      <c r="Y46" s="70">
        <v>19</v>
      </c>
    </row>
    <row r="47" spans="1:25" s="37" customFormat="1" ht="30" hidden="1" customHeight="1" thickTop="1" thickBot="1" x14ac:dyDescent="0.3">
      <c r="A47" s="31">
        <v>1</v>
      </c>
      <c r="B47" s="32">
        <v>10</v>
      </c>
      <c r="C47" s="32" t="s">
        <v>57</v>
      </c>
      <c r="D47" s="33" t="s">
        <v>4</v>
      </c>
      <c r="E47" s="34">
        <v>37543</v>
      </c>
      <c r="F47" s="35" t="s">
        <v>28</v>
      </c>
      <c r="G47" s="63" t="s">
        <v>27</v>
      </c>
      <c r="H47" s="32">
        <v>25</v>
      </c>
      <c r="I47" s="52"/>
      <c r="J47" s="52"/>
      <c r="K47" s="52"/>
      <c r="L47" s="52"/>
      <c r="M47" s="52"/>
      <c r="N47" s="52"/>
      <c r="O47" s="66"/>
      <c r="P47" s="66"/>
      <c r="Q47" s="66"/>
      <c r="R47" s="67"/>
      <c r="S47" s="70"/>
      <c r="T47" s="70"/>
      <c r="U47" s="70"/>
      <c r="V47" s="70"/>
      <c r="W47" s="70"/>
      <c r="X47" s="70"/>
      <c r="Y47" s="70">
        <v>6</v>
      </c>
    </row>
    <row r="48" spans="1:25" s="37" customFormat="1" ht="30" hidden="1" customHeight="1" thickTop="1" thickBot="1" x14ac:dyDescent="0.3">
      <c r="A48" s="31">
        <v>2</v>
      </c>
      <c r="B48" s="32">
        <v>19</v>
      </c>
      <c r="C48" s="32" t="s">
        <v>58</v>
      </c>
      <c r="D48" s="33" t="s">
        <v>4</v>
      </c>
      <c r="E48" s="34">
        <v>37289</v>
      </c>
      <c r="F48" s="35" t="s">
        <v>62</v>
      </c>
      <c r="G48" s="63" t="s">
        <v>11</v>
      </c>
      <c r="H48" s="32">
        <v>8</v>
      </c>
      <c r="I48" s="52"/>
      <c r="J48" s="52"/>
      <c r="K48" s="52"/>
      <c r="L48" s="52"/>
      <c r="M48" s="52"/>
      <c r="N48" s="52"/>
      <c r="O48" s="66"/>
      <c r="P48" s="66"/>
      <c r="Q48" s="66"/>
      <c r="R48" s="67"/>
      <c r="S48" s="70"/>
      <c r="T48" s="70"/>
      <c r="U48" s="70"/>
      <c r="V48" s="70"/>
      <c r="W48" s="70">
        <v>2</v>
      </c>
      <c r="X48" s="70"/>
      <c r="Y48" s="70">
        <v>4</v>
      </c>
    </row>
    <row r="49" spans="1:25" s="37" customFormat="1" ht="30" hidden="1" customHeight="1" thickTop="1" thickBot="1" x14ac:dyDescent="0.3">
      <c r="A49" s="31">
        <v>3</v>
      </c>
      <c r="B49" s="32">
        <v>53</v>
      </c>
      <c r="C49" s="32" t="s">
        <v>72</v>
      </c>
      <c r="D49" s="33" t="s">
        <v>5</v>
      </c>
      <c r="E49" s="34">
        <v>38836</v>
      </c>
      <c r="F49" s="35" t="s">
        <v>68</v>
      </c>
      <c r="G49" s="63" t="s">
        <v>20</v>
      </c>
      <c r="H49" s="32">
        <v>6</v>
      </c>
      <c r="I49" s="52"/>
      <c r="J49" s="52"/>
      <c r="K49" s="52"/>
      <c r="L49" s="52"/>
      <c r="M49" s="52"/>
      <c r="N49" s="52"/>
      <c r="O49" s="66"/>
      <c r="P49" s="66"/>
      <c r="Q49" s="66"/>
      <c r="R49" s="67"/>
      <c r="S49" s="70"/>
      <c r="T49" s="70"/>
      <c r="U49" s="70"/>
      <c r="V49" s="70"/>
      <c r="W49" s="70"/>
      <c r="X49" s="70"/>
      <c r="Y49" s="70">
        <v>4</v>
      </c>
    </row>
    <row r="50" spans="1:25" s="37" customFormat="1" ht="30" hidden="1" customHeight="1" thickTop="1" thickBot="1" x14ac:dyDescent="0.3">
      <c r="A50" s="31">
        <v>4</v>
      </c>
      <c r="B50" s="32">
        <v>2</v>
      </c>
      <c r="C50" s="32" t="s">
        <v>69</v>
      </c>
      <c r="D50" s="33" t="s">
        <v>5</v>
      </c>
      <c r="E50" s="34">
        <v>38050</v>
      </c>
      <c r="F50" s="35" t="s">
        <v>68</v>
      </c>
      <c r="G50" s="63" t="s">
        <v>20</v>
      </c>
      <c r="H50" s="32">
        <v>4</v>
      </c>
      <c r="I50" s="52"/>
      <c r="J50" s="52"/>
      <c r="K50" s="52"/>
      <c r="L50" s="52"/>
      <c r="M50" s="52"/>
      <c r="N50" s="52"/>
      <c r="O50" s="66"/>
      <c r="P50" s="66"/>
      <c r="Q50" s="66"/>
      <c r="R50" s="67"/>
      <c r="S50" s="70"/>
      <c r="T50" s="70"/>
      <c r="U50" s="70"/>
      <c r="V50" s="70">
        <v>2</v>
      </c>
      <c r="W50" s="70">
        <v>1</v>
      </c>
      <c r="X50" s="70"/>
      <c r="Y50" s="70">
        <v>3</v>
      </c>
    </row>
    <row r="51" spans="1:25" s="37" customFormat="1" ht="30" hidden="1" customHeight="1" thickTop="1" thickBot="1" x14ac:dyDescent="0.3">
      <c r="A51" s="31">
        <v>5</v>
      </c>
      <c r="B51" s="32">
        <v>35</v>
      </c>
      <c r="C51" s="32" t="s">
        <v>56</v>
      </c>
      <c r="D51" s="33" t="s">
        <v>4</v>
      </c>
      <c r="E51" s="34">
        <v>34593</v>
      </c>
      <c r="F51" s="35" t="s">
        <v>66</v>
      </c>
      <c r="G51" s="63" t="s">
        <v>44</v>
      </c>
      <c r="H51" s="32">
        <v>3</v>
      </c>
      <c r="I51" s="52"/>
      <c r="J51" s="52"/>
      <c r="K51" s="52"/>
      <c r="L51" s="52"/>
      <c r="M51" s="52"/>
      <c r="N51" s="52"/>
      <c r="O51" s="66"/>
      <c r="P51" s="66"/>
      <c r="Q51" s="66"/>
      <c r="R51" s="67"/>
      <c r="S51" s="70"/>
      <c r="T51" s="70"/>
      <c r="U51" s="70"/>
      <c r="V51" s="70">
        <v>1</v>
      </c>
      <c r="W51" s="70"/>
      <c r="X51" s="70"/>
      <c r="Y51" s="70">
        <v>1</v>
      </c>
    </row>
    <row r="52" spans="1:25" s="37" customFormat="1" ht="30" hidden="1" customHeight="1" thickTop="1" thickBot="1" x14ac:dyDescent="0.3">
      <c r="A52" s="31">
        <v>6</v>
      </c>
      <c r="B52" s="32">
        <v>74</v>
      </c>
      <c r="C52" s="32" t="e">
        <v>#N/A</v>
      </c>
      <c r="D52" s="33" t="e">
        <v>#N/A</v>
      </c>
      <c r="E52" s="34" t="e">
        <v>#N/A</v>
      </c>
      <c r="F52" s="35" t="e">
        <v>#N/A</v>
      </c>
      <c r="G52" s="63" t="e">
        <v>#N/A</v>
      </c>
      <c r="H52" s="32">
        <v>3</v>
      </c>
      <c r="I52" s="52"/>
      <c r="J52" s="52"/>
      <c r="K52" s="52"/>
      <c r="L52" s="52"/>
      <c r="M52" s="52"/>
      <c r="N52" s="52"/>
      <c r="O52" s="66"/>
      <c r="P52" s="66"/>
      <c r="Q52" s="66"/>
      <c r="R52" s="67"/>
      <c r="S52" s="70"/>
      <c r="T52" s="70"/>
      <c r="U52" s="70"/>
      <c r="V52" s="70"/>
      <c r="W52" s="70"/>
      <c r="X52" s="70"/>
      <c r="Y52" s="70">
        <v>2</v>
      </c>
    </row>
    <row r="53" spans="1:25" s="37" customFormat="1" ht="30" hidden="1" customHeight="1" thickTop="1" thickBot="1" x14ac:dyDescent="0.3">
      <c r="A53" s="31">
        <v>7</v>
      </c>
      <c r="B53" s="32">
        <v>57</v>
      </c>
      <c r="C53" s="32" t="s">
        <v>65</v>
      </c>
      <c r="D53" s="33" t="s">
        <v>43</v>
      </c>
      <c r="E53" s="34">
        <v>38553</v>
      </c>
      <c r="F53" s="35" t="s">
        <v>64</v>
      </c>
      <c r="G53" s="63" t="s">
        <v>11</v>
      </c>
      <c r="H53" s="32">
        <v>2</v>
      </c>
      <c r="I53" s="52"/>
      <c r="J53" s="52"/>
      <c r="K53" s="52"/>
      <c r="L53" s="52"/>
      <c r="M53" s="52"/>
      <c r="N53" s="52"/>
      <c r="O53" s="66"/>
      <c r="P53" s="66"/>
      <c r="Q53" s="66"/>
      <c r="R53" s="67"/>
      <c r="S53" s="70"/>
      <c r="T53" s="70"/>
      <c r="U53" s="70"/>
      <c r="V53" s="70"/>
      <c r="W53" s="70"/>
      <c r="X53" s="70"/>
      <c r="Y53" s="70">
        <v>2</v>
      </c>
    </row>
    <row r="54" spans="1:25" s="37" customFormat="1" ht="30" hidden="1" customHeight="1" thickTop="1" thickBot="1" x14ac:dyDescent="0.3">
      <c r="A54" s="31">
        <v>8</v>
      </c>
      <c r="B54" s="32">
        <v>102</v>
      </c>
      <c r="C54" s="32" t="e">
        <v>#N/A</v>
      </c>
      <c r="D54" s="33" t="e">
        <v>#N/A</v>
      </c>
      <c r="E54" s="34" t="e">
        <v>#N/A</v>
      </c>
      <c r="F54" s="35" t="e">
        <v>#N/A</v>
      </c>
      <c r="G54" s="63" t="e">
        <v>#N/A</v>
      </c>
      <c r="H54" s="32">
        <v>2</v>
      </c>
      <c r="I54" s="52"/>
      <c r="J54" s="52"/>
      <c r="K54" s="52"/>
      <c r="L54" s="52"/>
      <c r="M54" s="52"/>
      <c r="N54" s="52"/>
      <c r="O54" s="66"/>
      <c r="P54" s="66"/>
      <c r="Q54" s="66"/>
      <c r="R54" s="67"/>
      <c r="S54" s="70"/>
      <c r="T54" s="70"/>
      <c r="U54" s="70"/>
      <c r="V54" s="70"/>
      <c r="W54" s="70"/>
      <c r="X54" s="70"/>
      <c r="Y54" s="70">
        <v>1</v>
      </c>
    </row>
    <row r="55" spans="1:25" s="37" customFormat="1" ht="30" hidden="1" customHeight="1" thickTop="1" thickBot="1" x14ac:dyDescent="0.3">
      <c r="A55" s="31">
        <v>9</v>
      </c>
      <c r="B55" s="32">
        <v>22</v>
      </c>
      <c r="C55" s="32" t="e">
        <v>#N/A</v>
      </c>
      <c r="D55" s="33" t="e">
        <v>#N/A</v>
      </c>
      <c r="E55" s="34" t="e">
        <v>#N/A</v>
      </c>
      <c r="F55" s="35" t="e">
        <v>#N/A</v>
      </c>
      <c r="G55" s="63" t="e">
        <v>#N/A</v>
      </c>
      <c r="H55" s="32">
        <v>1</v>
      </c>
      <c r="I55" s="52"/>
      <c r="J55" s="52"/>
      <c r="K55" s="52"/>
      <c r="L55" s="52"/>
      <c r="M55" s="52"/>
      <c r="N55" s="52"/>
      <c r="O55" s="66"/>
      <c r="P55" s="66"/>
      <c r="Q55" s="66"/>
      <c r="R55" s="67"/>
      <c r="S55" s="70"/>
      <c r="T55" s="70"/>
      <c r="U55" s="70"/>
      <c r="V55" s="70"/>
      <c r="W55" s="70"/>
      <c r="X55" s="70"/>
      <c r="Y55" s="70">
        <v>0</v>
      </c>
    </row>
    <row r="56" spans="1:25" s="37" customFormat="1" ht="30" hidden="1" customHeight="1" thickTop="1" thickBot="1" x14ac:dyDescent="0.3">
      <c r="A56" s="51"/>
      <c r="B56" s="52"/>
      <c r="C56" s="52"/>
      <c r="D56" s="53"/>
      <c r="E56" s="54"/>
      <c r="F56" s="55"/>
      <c r="G56" s="43"/>
      <c r="H56" s="52"/>
      <c r="I56" s="52"/>
      <c r="J56" s="52"/>
      <c r="K56" s="52"/>
      <c r="L56" s="52"/>
      <c r="M56" s="52"/>
      <c r="N56" s="52"/>
      <c r="O56" s="66"/>
      <c r="P56" s="66"/>
      <c r="Q56" s="66"/>
      <c r="R56" s="67"/>
      <c r="S56" s="72"/>
      <c r="T56" s="72"/>
      <c r="U56" s="72"/>
      <c r="V56" s="72"/>
      <c r="W56" s="72"/>
      <c r="X56" s="72"/>
      <c r="Y56" s="72"/>
    </row>
    <row r="57" spans="1:25" ht="15" thickTop="1" thickBot="1" x14ac:dyDescent="0.3">
      <c r="A57" s="16"/>
      <c r="R57" s="27"/>
      <c r="S57" s="17"/>
      <c r="T57" s="17"/>
      <c r="U57" s="17"/>
      <c r="V57" s="17"/>
    </row>
    <row r="58" spans="1:25" ht="15" thickTop="1" x14ac:dyDescent="0.25">
      <c r="A58" s="74"/>
      <c r="B58" s="75"/>
      <c r="C58" s="75"/>
      <c r="D58" s="75"/>
      <c r="E58" s="75"/>
      <c r="F58" s="75"/>
      <c r="G58" s="160" t="s">
        <v>40</v>
      </c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1"/>
      <c r="S58" s="73"/>
      <c r="T58" s="73"/>
      <c r="U58" s="73"/>
      <c r="V58" s="73"/>
      <c r="W58" s="41"/>
      <c r="X58" s="41"/>
      <c r="Y58" s="41"/>
    </row>
    <row r="59" spans="1:25" ht="14.4" x14ac:dyDescent="0.25">
      <c r="A59" s="82"/>
      <c r="B59" s="83"/>
      <c r="C59" s="84"/>
      <c r="D59" s="85"/>
      <c r="E59" s="86"/>
      <c r="F59" s="76"/>
      <c r="G59" s="125" t="s">
        <v>81</v>
      </c>
      <c r="H59" s="126">
        <v>4</v>
      </c>
      <c r="J59" s="77"/>
      <c r="K59" s="42"/>
      <c r="L59" s="42"/>
      <c r="M59" s="42"/>
      <c r="N59" s="95"/>
      <c r="O59" s="42"/>
      <c r="P59" s="96"/>
      <c r="Q59" s="128" t="s">
        <v>89</v>
      </c>
      <c r="R59" s="129">
        <f>COUNTIF(F23:F29,"ЗМС")</f>
        <v>0</v>
      </c>
      <c r="S59" s="73"/>
      <c r="T59" s="73"/>
      <c r="U59" s="73"/>
      <c r="V59" s="73"/>
      <c r="W59" s="41"/>
      <c r="X59" s="41"/>
      <c r="Y59" s="41"/>
    </row>
    <row r="60" spans="1:25" ht="14.4" x14ac:dyDescent="0.25">
      <c r="A60" s="82"/>
      <c r="B60" s="83"/>
      <c r="C60" s="87"/>
      <c r="D60" s="85"/>
      <c r="E60" s="86"/>
      <c r="F60" s="78"/>
      <c r="G60" s="127" t="s">
        <v>82</v>
      </c>
      <c r="H60" s="126">
        <f>H61+H66</f>
        <v>7</v>
      </c>
      <c r="J60" s="97"/>
      <c r="K60" s="98"/>
      <c r="L60" s="98"/>
      <c r="M60" s="98"/>
      <c r="N60" s="99"/>
      <c r="O60" s="98"/>
      <c r="P60" s="100"/>
      <c r="Q60" s="130" t="s">
        <v>90</v>
      </c>
      <c r="R60" s="129">
        <f>COUNTIF(F23:F29,"МСМК")</f>
        <v>0</v>
      </c>
      <c r="S60" s="73"/>
      <c r="T60" s="73"/>
      <c r="U60" s="73"/>
      <c r="V60" s="73"/>
      <c r="W60" s="41"/>
      <c r="X60" s="41"/>
      <c r="Y60" s="41"/>
    </row>
    <row r="61" spans="1:25" ht="14.4" x14ac:dyDescent="0.25">
      <c r="A61" s="82"/>
      <c r="B61" s="83"/>
      <c r="C61" s="88"/>
      <c r="D61" s="85"/>
      <c r="E61" s="86"/>
      <c r="F61" s="78"/>
      <c r="G61" s="127" t="s">
        <v>83</v>
      </c>
      <c r="H61" s="126">
        <f>H62+H63+H64+H65</f>
        <v>6</v>
      </c>
      <c r="J61" s="97"/>
      <c r="K61" s="98"/>
      <c r="L61" s="98"/>
      <c r="M61" s="98"/>
      <c r="N61" s="99"/>
      <c r="O61" s="98"/>
      <c r="P61" s="101"/>
      <c r="Q61" s="130" t="s">
        <v>4</v>
      </c>
      <c r="R61" s="129">
        <f>COUNTIF(F23:F29,"МС")</f>
        <v>2</v>
      </c>
      <c r="S61" s="73"/>
      <c r="T61" s="73"/>
      <c r="U61" s="73"/>
      <c r="V61" s="73"/>
      <c r="W61" s="41"/>
      <c r="X61" s="41"/>
      <c r="Y61" s="41"/>
    </row>
    <row r="62" spans="1:25" ht="14.4" x14ac:dyDescent="0.25">
      <c r="A62" s="82"/>
      <c r="B62" s="83"/>
      <c r="C62" s="88"/>
      <c r="D62" s="85"/>
      <c r="E62" s="86"/>
      <c r="F62" s="78"/>
      <c r="G62" s="127" t="s">
        <v>84</v>
      </c>
      <c r="H62" s="126">
        <f>COUNT(A23:A29)</f>
        <v>6</v>
      </c>
      <c r="J62" s="97"/>
      <c r="K62" s="98"/>
      <c r="L62" s="98"/>
      <c r="M62" s="98"/>
      <c r="N62" s="99"/>
      <c r="O62" s="98"/>
      <c r="P62" s="102"/>
      <c r="Q62" s="130" t="s">
        <v>5</v>
      </c>
      <c r="R62" s="129">
        <f>COUNTIF(F23:F29,"КМС")</f>
        <v>3</v>
      </c>
      <c r="S62" s="73"/>
      <c r="T62" s="73"/>
      <c r="U62" s="73"/>
      <c r="V62" s="73"/>
      <c r="W62" s="41"/>
      <c r="X62" s="41"/>
      <c r="Y62" s="41"/>
    </row>
    <row r="63" spans="1:25" ht="14.4" x14ac:dyDescent="0.25">
      <c r="A63" s="82"/>
      <c r="B63" s="83"/>
      <c r="C63" s="88"/>
      <c r="D63" s="85"/>
      <c r="E63" s="86"/>
      <c r="F63" s="78"/>
      <c r="G63" s="127" t="s">
        <v>85</v>
      </c>
      <c r="H63" s="126">
        <f>COUNTIF(A23:A29,"ЛИМ")</f>
        <v>0</v>
      </c>
      <c r="J63" s="97"/>
      <c r="K63" s="98"/>
      <c r="L63" s="98"/>
      <c r="M63" s="98"/>
      <c r="N63" s="99"/>
      <c r="O63" s="98"/>
      <c r="P63" s="102"/>
      <c r="Q63" s="130" t="s">
        <v>75</v>
      </c>
      <c r="R63" s="129">
        <f>COUNTIF(F23:F29,"1 СР")</f>
        <v>2</v>
      </c>
      <c r="S63" s="73"/>
      <c r="T63" s="73"/>
      <c r="U63" s="73"/>
      <c r="V63" s="73"/>
      <c r="W63" s="41"/>
      <c r="X63" s="41"/>
      <c r="Y63" s="41"/>
    </row>
    <row r="64" spans="1:25" ht="14.4" x14ac:dyDescent="0.25">
      <c r="A64" s="82"/>
      <c r="B64" s="83"/>
      <c r="C64" s="83"/>
      <c r="D64" s="83"/>
      <c r="E64" s="89"/>
      <c r="F64" s="78"/>
      <c r="G64" s="127" t="s">
        <v>86</v>
      </c>
      <c r="H64" s="126">
        <f>COUNTIF(A23:A29,"НФ")</f>
        <v>0</v>
      </c>
      <c r="J64" s="97"/>
      <c r="K64" s="98"/>
      <c r="L64" s="98"/>
      <c r="M64" s="98"/>
      <c r="N64" s="99"/>
      <c r="O64" s="98"/>
      <c r="P64" s="102"/>
      <c r="Q64" s="130" t="s">
        <v>91</v>
      </c>
      <c r="R64" s="129">
        <f>COUNTIF(F23:F29,"2 СР")</f>
        <v>0</v>
      </c>
      <c r="S64" s="73"/>
      <c r="T64" s="73"/>
      <c r="U64" s="73"/>
      <c r="V64" s="73"/>
      <c r="W64" s="41"/>
      <c r="X64" s="41"/>
      <c r="Y64" s="41"/>
    </row>
    <row r="65" spans="1:26" ht="14.4" x14ac:dyDescent="0.25">
      <c r="A65" s="82"/>
      <c r="B65" s="83"/>
      <c r="C65" s="83"/>
      <c r="D65" s="83"/>
      <c r="E65" s="90"/>
      <c r="F65" s="78"/>
      <c r="G65" s="127" t="s">
        <v>87</v>
      </c>
      <c r="H65" s="126">
        <f>COUNTIF(A23:A29,"ДСКВ")</f>
        <v>0</v>
      </c>
      <c r="I65" s="79"/>
      <c r="J65" s="103"/>
      <c r="K65" s="98"/>
      <c r="L65" s="98"/>
      <c r="M65" s="98"/>
      <c r="N65" s="99"/>
      <c r="O65" s="98"/>
      <c r="P65" s="102"/>
      <c r="Q65" s="130" t="s">
        <v>92</v>
      </c>
      <c r="R65" s="129">
        <f>COUNTIF(F23:F29,"3 СР")</f>
        <v>0</v>
      </c>
      <c r="S65" s="73"/>
      <c r="T65" s="73"/>
      <c r="U65" s="73"/>
      <c r="V65" s="73"/>
      <c r="W65" s="41"/>
      <c r="X65" s="41"/>
      <c r="Y65" s="41"/>
    </row>
    <row r="66" spans="1:26" ht="14.4" x14ac:dyDescent="0.25">
      <c r="A66" s="82"/>
      <c r="B66" s="83"/>
      <c r="C66" s="83"/>
      <c r="D66" s="83"/>
      <c r="E66" s="90"/>
      <c r="F66" s="80"/>
      <c r="G66" s="127" t="s">
        <v>88</v>
      </c>
      <c r="H66" s="126">
        <f>COUNTIF(A23:A29,"НС")</f>
        <v>1</v>
      </c>
      <c r="I66" s="91"/>
      <c r="J66" s="81"/>
      <c r="K66" s="40"/>
      <c r="L66" s="40"/>
      <c r="M66" s="40"/>
      <c r="N66" s="104"/>
      <c r="O66" s="40"/>
      <c r="P66" s="105"/>
      <c r="Q66" s="130"/>
      <c r="R66" s="131"/>
      <c r="S66" s="73"/>
      <c r="T66" s="73"/>
      <c r="U66" s="73"/>
      <c r="V66" s="73"/>
      <c r="W66" s="41"/>
      <c r="X66" s="41"/>
      <c r="Y66" s="41"/>
    </row>
    <row r="67" spans="1:26" x14ac:dyDescent="0.25">
      <c r="A67" s="16"/>
      <c r="R67" s="27"/>
      <c r="S67" s="17"/>
      <c r="T67" s="17"/>
      <c r="U67" s="17"/>
      <c r="V67" s="17"/>
    </row>
    <row r="68" spans="1:26" ht="15.6" x14ac:dyDescent="0.25">
      <c r="A68" s="174" t="s">
        <v>41</v>
      </c>
      <c r="B68" s="175"/>
      <c r="C68" s="175"/>
      <c r="D68" s="175"/>
      <c r="E68" s="175"/>
      <c r="F68" s="175" t="s">
        <v>6</v>
      </c>
      <c r="G68" s="175"/>
      <c r="H68" s="175"/>
      <c r="I68" s="175"/>
      <c r="J68" s="175"/>
      <c r="K68" s="46"/>
      <c r="L68" s="175" t="s">
        <v>19</v>
      </c>
      <c r="M68" s="175"/>
      <c r="N68" s="175"/>
      <c r="O68" s="175"/>
      <c r="P68" s="175"/>
      <c r="Q68" s="175"/>
      <c r="R68" s="176"/>
    </row>
    <row r="69" spans="1:26" x14ac:dyDescent="0.25">
      <c r="A69" s="171"/>
      <c r="B69" s="172"/>
      <c r="C69" s="172"/>
      <c r="D69" s="172"/>
      <c r="E69" s="172"/>
      <c r="F69" s="172"/>
      <c r="G69" s="172"/>
      <c r="H69" s="172"/>
      <c r="I69" s="172"/>
      <c r="J69" s="172"/>
      <c r="K69" s="48"/>
      <c r="L69" s="172"/>
      <c r="M69" s="172"/>
      <c r="N69" s="172"/>
      <c r="O69" s="172"/>
      <c r="P69" s="172"/>
      <c r="Q69" s="172"/>
      <c r="R69" s="173"/>
    </row>
    <row r="70" spans="1:26" x14ac:dyDescent="0.25">
      <c r="A70" s="180"/>
      <c r="B70" s="181"/>
      <c r="C70" s="181"/>
      <c r="D70" s="181"/>
      <c r="E70" s="181"/>
      <c r="F70" s="181"/>
      <c r="G70" s="181"/>
      <c r="H70" s="181"/>
      <c r="I70" s="181"/>
      <c r="J70" s="181"/>
      <c r="K70" s="17"/>
      <c r="L70" s="181"/>
      <c r="M70" s="181"/>
      <c r="N70" s="181"/>
      <c r="O70" s="181"/>
      <c r="P70" s="181"/>
      <c r="Q70" s="181"/>
      <c r="R70" s="182"/>
    </row>
    <row r="71" spans="1:26" s="56" customFormat="1" x14ac:dyDescent="0.25">
      <c r="A71" s="183"/>
      <c r="B71" s="184"/>
      <c r="C71" s="184"/>
      <c r="D71" s="184"/>
      <c r="E71" s="184"/>
      <c r="F71" s="184"/>
      <c r="G71" s="184"/>
      <c r="H71" s="184"/>
      <c r="I71" s="184"/>
      <c r="J71" s="184"/>
      <c r="K71" s="39"/>
      <c r="L71" s="184"/>
      <c r="M71" s="184"/>
      <c r="N71" s="184"/>
      <c r="O71" s="184"/>
      <c r="P71" s="184"/>
      <c r="Q71" s="184"/>
      <c r="R71" s="185"/>
      <c r="W71" s="1"/>
      <c r="X71" s="1"/>
      <c r="Y71" s="1"/>
      <c r="Z71" s="1"/>
    </row>
    <row r="72" spans="1:26" s="56" customFormat="1" ht="16.2" thickBot="1" x14ac:dyDescent="0.3">
      <c r="A72" s="177" t="s">
        <v>35</v>
      </c>
      <c r="B72" s="178"/>
      <c r="C72" s="178"/>
      <c r="D72" s="178"/>
      <c r="E72" s="178"/>
      <c r="F72" s="178" t="s">
        <v>32</v>
      </c>
      <c r="G72" s="178"/>
      <c r="H72" s="178"/>
      <c r="I72" s="178"/>
      <c r="J72" s="178"/>
      <c r="K72" s="45"/>
      <c r="L72" s="178" t="s">
        <v>25</v>
      </c>
      <c r="M72" s="178"/>
      <c r="N72" s="178"/>
      <c r="O72" s="178"/>
      <c r="P72" s="178"/>
      <c r="Q72" s="178"/>
      <c r="R72" s="179"/>
      <c r="W72" s="1"/>
      <c r="X72" s="1"/>
      <c r="Y72" s="1"/>
      <c r="Z72" s="1"/>
    </row>
    <row r="73" spans="1:26" s="56" customFormat="1" ht="14.4" thickTop="1" x14ac:dyDescent="0.25">
      <c r="A73" s="1"/>
      <c r="B73" s="17"/>
      <c r="C73" s="1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W73" s="1"/>
      <c r="X73" s="1"/>
      <c r="Y73" s="1"/>
      <c r="Z73" s="1"/>
    </row>
  </sheetData>
  <sortState xmlns:xlrd2="http://schemas.microsoft.com/office/spreadsheetml/2017/richdata2" ref="B23:N28">
    <sortCondition ref="N23:N28"/>
  </sortState>
  <mergeCells count="47">
    <mergeCell ref="A72:E72"/>
    <mergeCell ref="F72:J72"/>
    <mergeCell ref="L72:R72"/>
    <mergeCell ref="A70:E70"/>
    <mergeCell ref="F70:J70"/>
    <mergeCell ref="L70:R70"/>
    <mergeCell ref="A71:E71"/>
    <mergeCell ref="F71:J71"/>
    <mergeCell ref="L71:R71"/>
    <mergeCell ref="A69:E69"/>
    <mergeCell ref="F69:J69"/>
    <mergeCell ref="L69:R69"/>
    <mergeCell ref="A68:E68"/>
    <mergeCell ref="F68:J68"/>
    <mergeCell ref="L68:R68"/>
    <mergeCell ref="G58:R58"/>
    <mergeCell ref="A45:H45"/>
    <mergeCell ref="V45:X45"/>
    <mergeCell ref="D21:D22"/>
    <mergeCell ref="E21:E22"/>
    <mergeCell ref="R21:R22"/>
    <mergeCell ref="H22:I22"/>
    <mergeCell ref="J22:K22"/>
    <mergeCell ref="L22:M22"/>
    <mergeCell ref="G21:G22"/>
    <mergeCell ref="H21:M21"/>
    <mergeCell ref="N21:N22"/>
    <mergeCell ref="O21:O22"/>
    <mergeCell ref="P21:P22"/>
    <mergeCell ref="Q21:Q22"/>
    <mergeCell ref="F21:F22"/>
    <mergeCell ref="A21:A22"/>
    <mergeCell ref="B21:B22"/>
    <mergeCell ref="A15:G15"/>
    <mergeCell ref="H15:R15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  <mergeCell ref="A11:R11"/>
    <mergeCell ref="C21:C22"/>
  </mergeCells>
  <conditionalFormatting sqref="B59:B66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69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Ю</vt:lpstr>
      <vt:lpstr>'итог Ю'!Заголовки_для_печати</vt:lpstr>
      <vt:lpstr>'итог 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Арсен</cp:lastModifiedBy>
  <cp:lastPrinted>2023-05-18T13:24:02Z</cp:lastPrinted>
  <dcterms:created xsi:type="dcterms:W3CDTF">2022-08-04T08:28:16Z</dcterms:created>
  <dcterms:modified xsi:type="dcterms:W3CDTF">2023-05-18T16:04:56Z</dcterms:modified>
</cp:coreProperties>
</file>