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YandexDisk\Компьютер EUGENE-LAPTOP\Протоколы\2023\2023.10.20-22 ПР,ВС МТБ велокросс\rus.bike\"/>
    </mc:Choice>
  </mc:AlternateContent>
  <xr:revisionPtr revIDLastSave="0" documentId="13_ncr:1_{342E7B58-C156-4ED3-8FF4-6454E7EE658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Велокросс" sheetId="1" r:id="rId1"/>
  </sheets>
  <definedNames>
    <definedName name="_xlnm.Print_Titles" localSheetId="0">Велокросс!$21:$22</definedName>
    <definedName name="_xlnm.Print_Area" localSheetId="0">Велокросс!$A$1:$L$73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4" i="1" l="1"/>
  <c r="I25" i="1" l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H57" i="1"/>
  <c r="K73" i="1"/>
  <c r="H73" i="1"/>
  <c r="E73" i="1"/>
  <c r="H64" i="1"/>
  <c r="L63" i="1"/>
  <c r="H63" i="1"/>
  <c r="L62" i="1"/>
  <c r="H62" i="1"/>
  <c r="L61" i="1"/>
  <c r="H61" i="1"/>
  <c r="L60" i="1"/>
  <c r="H60" i="1"/>
  <c r="L59" i="1"/>
  <c r="L58" i="1"/>
  <c r="L57" i="1"/>
  <c r="J24" i="1"/>
  <c r="I24" i="1"/>
  <c r="J23" i="1"/>
  <c r="H59" i="1" l="1"/>
  <c r="H58" i="1" s="1"/>
</calcChain>
</file>

<file path=xl/sharedStrings.xml><?xml version="1.0" encoding="utf-8"?>
<sst xmlns="http://schemas.openxmlformats.org/spreadsheetml/2006/main" count="165" uniqueCount="108">
  <si>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</si>
  <si>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</si>
  <si>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</si>
  <si>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</si>
  <si>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маунтинбайк - велокросс</t>
  </si>
  <si>
    <t>№ ВРВС: 0080101811Я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</si>
  <si>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</si>
  <si>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</si>
  <si>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</si>
  <si>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</si>
  <si>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МАКСИМАЛЬНЫЙ ПЕРЕПАД (HD)(м):</t>
  </si>
  <si>
    <t>ГЛАВНЫЙ СЕКРЕТАРЬ:</t>
  </si>
  <si>
    <t>СУММА ПОЛОЖИТЕЛЬНЫХ ПЕРЕПАДОВ ВЫСОТЫ НА ДИСТАНЦИИ (ТС)(м):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</si>
  <si>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</si>
  <si>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</si>
  <si>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</si>
  <si>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</si>
  <si>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</si>
  <si>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</si>
  <si>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</si>
  <si>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</si>
  <si>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</si>
  <si>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</si>
  <si>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</si>
  <si>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</si>
  <si>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</si>
  <si>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</si>
  <si>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КМС</t>
  </si>
  <si>
    <t>1 СР</t>
  </si>
  <si>
    <t>Удмуртская Республика</t>
  </si>
  <si>
    <t>2 СР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</si>
  <si>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</si>
  <si>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</si>
  <si>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</si>
  <si>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</si>
  <si>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</si>
  <si>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</si>
  <si>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Осадки: без осадков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</si>
  <si>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</si>
  <si>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</si>
  <si>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</si>
  <si>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</si>
  <si>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</si>
  <si>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</si>
  <si>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3 СР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</si>
  <si>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</si>
  <si>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</si>
  <si>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</si>
  <si>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</si>
  <si>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</si>
  <si>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Министерство по физической культуре и спорту Удмуртской Республики</t>
  </si>
  <si>
    <t>Федерация велосипедного спорта Удмуртской Республики</t>
  </si>
  <si>
    <t>ВСЕРОССИЙСКИЕ СОРЕВНОВАНИЯ</t>
  </si>
  <si>
    <t>МЕСТО ПРОВЕДЕНИЯ: г. Ижевск</t>
  </si>
  <si>
    <t>ДАТА ПРОВЕДЕНИЯ: 21 октября 2023 года</t>
  </si>
  <si>
    <t>№ ЕКП 2023: 26883</t>
  </si>
  <si>
    <t>БЕСЧАСТНОВ А.А. (ВК, г. МОСКВА)</t>
  </si>
  <si>
    <t>САДРОВ Е.В. (1К, г. ИЖЕВСК)</t>
  </si>
  <si>
    <t>ОНИКОВА Я.Б. (ВК, г. ИЖЕВСК)</t>
  </si>
  <si>
    <t>НАЗВАНИЕ ТРАССЫ / РЕГ. НОМЕР: БУ ДО УР СШОР по велоспорту</t>
  </si>
  <si>
    <t>Свердловская область</t>
  </si>
  <si>
    <t>Температура: +3+4</t>
  </si>
  <si>
    <t>Влажность: 91%</t>
  </si>
  <si>
    <t>Ветер: 1 м/с</t>
  </si>
  <si>
    <t>Юноши 13-14 лет</t>
  </si>
  <si>
    <t>ПЕЧЕНИН Роман</t>
  </si>
  <si>
    <t>САМБУРСКОЙ Егор</t>
  </si>
  <si>
    <t>АГАФОНОВ Артем</t>
  </si>
  <si>
    <t>ЗИЯТДИНОВ Айнур</t>
  </si>
  <si>
    <t>ВАРАНКИН Артем</t>
  </si>
  <si>
    <t>СМИРНОВ Андрей</t>
  </si>
  <si>
    <t>ТИВАНОВ Вадим</t>
  </si>
  <si>
    <t>Пермский край</t>
  </si>
  <si>
    <t>УГЛОВ Матвей</t>
  </si>
  <si>
    <t>ТУГБАЕВ Михаил</t>
  </si>
  <si>
    <t>ФАЗЛЫЕВ Булат</t>
  </si>
  <si>
    <t>Республика Татарстан</t>
  </si>
  <si>
    <t>КУЗЬМИН Иван</t>
  </si>
  <si>
    <t>Чувашская Республика</t>
  </si>
  <si>
    <t>ШЕВЧЕНКО Даниил</t>
  </si>
  <si>
    <t>Тюменская область</t>
  </si>
  <si>
    <t>БУХАРИН Никита</t>
  </si>
  <si>
    <t>ЖУЙКОВ Степан</t>
  </si>
  <si>
    <t>РОМАНУХА Мирослав</t>
  </si>
  <si>
    <t>г. Санкт-Петербург</t>
  </si>
  <si>
    <t>ЖАДГЕРОВ Денис</t>
  </si>
  <si>
    <t>БАРДАКОВ Тимофей</t>
  </si>
  <si>
    <t>ДЕМЕНОК Владислав</t>
  </si>
  <si>
    <t>ПАНЧИХИН Иван</t>
  </si>
  <si>
    <t>АЗОВЦЕВ Вячеслав</t>
  </si>
  <si>
    <t>ДОЛГУШЕВ Ростислав</t>
  </si>
  <si>
    <t>ЗАПОЛЬСКИХ Антон</t>
  </si>
  <si>
    <t>ШМЫКОВ Никита</t>
  </si>
  <si>
    <t>СМОЛЕВ Степан</t>
  </si>
  <si>
    <t>ШЕПЕЛИН Кирилл</t>
  </si>
  <si>
    <t>ЗЕМБАХТИН Виталий</t>
  </si>
  <si>
    <t>МИТРОФАНОВ Данил</t>
  </si>
  <si>
    <t>БЛИНОВ Кирилл</t>
  </si>
  <si>
    <t>ШЕПЕЛИН Илья</t>
  </si>
  <si>
    <t>РАГОЗИН Александр</t>
  </si>
  <si>
    <t>ПУСТОСМЕХОВ Илья</t>
  </si>
  <si>
    <t>ЮФЕРОВ Велимир</t>
  </si>
  <si>
    <t>+1 кр</t>
  </si>
  <si>
    <t>+2 кр</t>
  </si>
  <si>
    <t>2,5 км / 4</t>
  </si>
  <si>
    <t>НАЧАЛО ГОНКИ: 13ч 00м</t>
  </si>
  <si>
    <t>ОКОНЧАНИЕ ГОНКИ: 13ч 38м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</si>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</sst>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2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2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2" fontId="11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2" fontId="11" fillId="0" borderId="14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2" borderId="2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33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9" fontId="5" fillId="0" borderId="14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1" fontId="5" fillId="0" borderId="2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64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42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2" fontId="13" fillId="2" borderId="22" xfId="7" applyNumberFormat="1" applyFont="1" applyFill="1" applyBorder="1" applyAlignment="1">
      <alignment horizontal="center" vertical="center" wrapText="1"/>
    </xf>
    <xf numFmtId="2" fontId="13" fillId="2" borderId="24" xfId="7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22" xfId="7" applyFont="1" applyFill="1" applyBorder="1" applyAlignment="1">
      <alignment horizontal="center" vertical="center" wrapText="1"/>
    </xf>
    <xf numFmtId="0" fontId="13" fillId="2" borderId="24" xfId="7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101651</xdr:colOff>
      <xdr:row>0</xdr:row>
      <xdr:rowOff>138537</xdr:rowOff>
    </xdr:from>
    <xdr:to>
      <xdr:col>10</xdr:col>
      <xdr:colOff>891356</xdr:colOff>
      <xdr:row>3</xdr:row>
      <xdr:rowOff>62296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12C182C-D5E0-4301-BD52-420AF0BF2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210" y="138537"/>
          <a:ext cx="789705" cy="5961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0</xdr:row>
      <xdr:rowOff>119926</xdr:rowOff>
    </xdr:from>
    <xdr:to>
      <xdr:col>1</xdr:col>
      <xdr:colOff>374090</xdr:colOff>
      <xdr:row>3</xdr:row>
      <xdr:rowOff>97124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18A02DC-A33B-4DF4-9E74-FEE20E97D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19926"/>
          <a:ext cx="743885" cy="649551"/>
        </a:xfrm>
        <a:prstGeom prst="rect">
          <a:avLst/>
        </a:prstGeom>
      </xdr:spPr>
    </xdr:pic>
    <xdr:clientData/>
  </xdr:twoCellAnchor>
  <xdr:twoCellAnchor editAs="oneCell">
    <xdr:from>
      <xdr:col>11</xdr:col>
      <xdr:colOff>53627</xdr:colOff>
      <xdr:row>0</xdr:row>
      <xdr:rowOff>56125</xdr:rowOff>
    </xdr:from>
    <xdr:to>
      <xdr:col>12</xdr:col>
      <xdr:colOff>12182</xdr:colOff>
      <xdr:row>3</xdr:row>
      <xdr:rowOff>116876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24694CA-4D64-45D2-A168-D0B9AC0C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6068" y="56125"/>
          <a:ext cx="955878" cy="733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35739</xdr:colOff>
      <xdr:row>0</xdr:row>
      <xdr:rowOff>56030</xdr:rowOff>
    </xdr:from>
    <xdr:to>
      <xdr:col>2</xdr:col>
      <xdr:colOff>749108</xdr:colOff>
      <xdr:row>3</xdr:row>
      <xdr:rowOff>166501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7A1CCE3-7565-45AF-B4D7-8E58834A1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033" y="56030"/>
          <a:ext cx="713369" cy="7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J82"/>
  <sheetViews>
    <sheetView tabSelected="1" view="pageBreakPreview" topLeftCell="A31" zoomScale="85" zoomScaleNormal="100" zoomScaleSheetLayoutView="85" workbookViewId="0">
      <selection activeCell="L64" sqref="L64"/>
    </sheetView>
  </sheetViews>
  <sheetFormatPr defaultColWidth="9.140625" defaultRowHeight="12.75" x14ac:dyDescent="0.2"/>
  <cols>
    <col min="1" max="1" width="7" style="1" customWidth="1"/>
    <col min="2" max="2" width="7" style="2" customWidth="1"/>
    <col min="3" max="3" width="12.7109375" style="2" customWidth="1"/>
    <col min="4" max="4" width="21.85546875" style="1" customWidth="1"/>
    <col min="5" max="5" width="10.7109375" style="1" customWidth="1"/>
    <col min="6" max="6" width="9.5703125" style="1" customWidth="1"/>
    <col min="7" max="7" width="21.7109375" style="1" customWidth="1"/>
    <col min="8" max="8" width="11.28515625" style="1" customWidth="1"/>
    <col min="9" max="9" width="12.42578125" style="1" customWidth="1"/>
    <col min="10" max="10" width="11.85546875" style="3" customWidth="1"/>
    <col min="11" max="11" width="13.85546875" style="1" customWidth="1"/>
    <col min="12" max="12" width="15" style="1" customWidth="1"/>
    <col min="13" max="1024" width="9.140625" style="1"/>
  </cols>
  <sheetData>
    <row r="1" spans="1:17" ht="17.25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7" ht="17.25" customHeight="1" x14ac:dyDescent="0.2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7" ht="17.2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7" ht="17.25" customHeight="1" x14ac:dyDescent="0.2">
      <c r="A4" s="120" t="s">
        <v>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7" ht="6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O5" s="4"/>
    </row>
    <row r="6" spans="1:17" s="5" customFormat="1" ht="23.25" customHeight="1" x14ac:dyDescent="0.2">
      <c r="A6" s="122" t="s">
        <v>52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Q6" s="4"/>
    </row>
    <row r="7" spans="1:17" s="5" customFormat="1" ht="18" customHeight="1" x14ac:dyDescent="0.2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7" s="5" customFormat="1" ht="4.5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7" ht="19.5" customHeight="1" x14ac:dyDescent="0.2">
      <c r="A9" s="125" t="s">
        <v>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7" ht="18" customHeight="1" x14ac:dyDescent="0.2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7" ht="19.5" customHeight="1" x14ac:dyDescent="0.2">
      <c r="A11" s="105" t="s">
        <v>64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7" ht="5.25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7" ht="15.75" x14ac:dyDescent="0.2">
      <c r="A13" s="107" t="s">
        <v>53</v>
      </c>
      <c r="B13" s="107"/>
      <c r="C13" s="107"/>
      <c r="D13" s="107"/>
      <c r="E13" s="6"/>
      <c r="F13" s="6"/>
      <c r="G13" s="7" t="s">
        <v>105</v>
      </c>
      <c r="H13" s="6"/>
      <c r="I13" s="6"/>
      <c r="J13" s="8"/>
      <c r="K13" s="9"/>
      <c r="L13" s="10" t="s">
        <v>5</v>
      </c>
    </row>
    <row r="14" spans="1:17" ht="15.75" x14ac:dyDescent="0.2">
      <c r="A14" s="108" t="s">
        <v>54</v>
      </c>
      <c r="B14" s="108"/>
      <c r="C14" s="108"/>
      <c r="D14" s="108"/>
      <c r="E14" s="11"/>
      <c r="F14" s="11"/>
      <c r="G14" s="12" t="s">
        <v>106</v>
      </c>
      <c r="H14" s="11"/>
      <c r="I14" s="11"/>
      <c r="J14" s="13"/>
      <c r="K14" s="14"/>
      <c r="L14" s="15" t="s">
        <v>55</v>
      </c>
    </row>
    <row r="15" spans="1:17" x14ac:dyDescent="0.2">
      <c r="A15" s="109" t="s">
        <v>6</v>
      </c>
      <c r="B15" s="109"/>
      <c r="C15" s="109"/>
      <c r="D15" s="109"/>
      <c r="E15" s="109"/>
      <c r="F15" s="109"/>
      <c r="G15" s="109"/>
      <c r="H15" s="110" t="s">
        <v>7</v>
      </c>
      <c r="I15" s="110"/>
      <c r="J15" s="110"/>
      <c r="K15" s="110"/>
      <c r="L15" s="110"/>
    </row>
    <row r="16" spans="1:17" ht="15" x14ac:dyDescent="0.2">
      <c r="A16" s="16" t="s">
        <v>8</v>
      </c>
      <c r="B16" s="17"/>
      <c r="C16" s="17"/>
      <c r="D16" s="18"/>
      <c r="E16" s="19"/>
      <c r="F16" s="18"/>
      <c r="G16" s="20"/>
      <c r="H16" s="21" t="s">
        <v>59</v>
      </c>
      <c r="I16" s="21"/>
      <c r="J16" s="21"/>
      <c r="K16" s="21"/>
      <c r="L16" s="22"/>
    </row>
    <row r="17" spans="1:12" ht="15" x14ac:dyDescent="0.2">
      <c r="A17" s="16" t="s">
        <v>9</v>
      </c>
      <c r="B17" s="17"/>
      <c r="C17" s="17"/>
      <c r="D17" s="23"/>
      <c r="E17" s="19"/>
      <c r="F17" s="18"/>
      <c r="G17" s="24" t="s">
        <v>56</v>
      </c>
      <c r="H17" s="21" t="s">
        <v>10</v>
      </c>
      <c r="I17" s="21"/>
      <c r="J17" s="21"/>
      <c r="K17" s="21"/>
      <c r="L17" s="25"/>
    </row>
    <row r="18" spans="1:12" ht="15" x14ac:dyDescent="0.2">
      <c r="A18" s="16" t="s">
        <v>11</v>
      </c>
      <c r="B18" s="17"/>
      <c r="C18" s="17"/>
      <c r="D18" s="23"/>
      <c r="E18" s="19"/>
      <c r="F18" s="18"/>
      <c r="G18" s="24" t="s">
        <v>57</v>
      </c>
      <c r="H18" s="26" t="s">
        <v>12</v>
      </c>
      <c r="I18" s="21"/>
      <c r="J18" s="21"/>
      <c r="K18" s="21"/>
      <c r="L18" s="25"/>
    </row>
    <row r="19" spans="1:12" ht="15" x14ac:dyDescent="0.2">
      <c r="A19" s="27" t="s">
        <v>13</v>
      </c>
      <c r="B19" s="28"/>
      <c r="C19" s="28"/>
      <c r="D19" s="29"/>
      <c r="E19" s="29"/>
      <c r="F19" s="29"/>
      <c r="G19" s="30" t="s">
        <v>58</v>
      </c>
      <c r="H19" s="31" t="s">
        <v>14</v>
      </c>
      <c r="I19" s="19"/>
      <c r="J19" s="32"/>
      <c r="K19" s="72">
        <v>10</v>
      </c>
      <c r="L19" s="33" t="s">
        <v>104</v>
      </c>
    </row>
    <row r="20" spans="1:12" ht="7.5" customHeight="1" x14ac:dyDescent="0.2">
      <c r="A20" s="35"/>
      <c r="B20" s="34"/>
      <c r="C20" s="34"/>
      <c r="D20" s="35"/>
      <c r="E20" s="35"/>
      <c r="F20" s="35"/>
      <c r="G20" s="35"/>
      <c r="H20" s="35"/>
      <c r="I20" s="35"/>
      <c r="J20" s="36"/>
      <c r="K20" s="35"/>
      <c r="L20" s="35"/>
    </row>
    <row r="21" spans="1:12" s="37" customFormat="1" ht="21" customHeight="1" x14ac:dyDescent="0.2">
      <c r="A21" s="113" t="s">
        <v>15</v>
      </c>
      <c r="B21" s="114" t="s">
        <v>16</v>
      </c>
      <c r="C21" s="114" t="s">
        <v>17</v>
      </c>
      <c r="D21" s="114" t="s">
        <v>18</v>
      </c>
      <c r="E21" s="114" t="s">
        <v>19</v>
      </c>
      <c r="F21" s="114" t="s">
        <v>20</v>
      </c>
      <c r="G21" s="114" t="s">
        <v>21</v>
      </c>
      <c r="H21" s="114" t="s">
        <v>22</v>
      </c>
      <c r="I21" s="114" t="s">
        <v>23</v>
      </c>
      <c r="J21" s="111" t="s">
        <v>24</v>
      </c>
      <c r="K21" s="116" t="s">
        <v>25</v>
      </c>
      <c r="L21" s="118" t="s">
        <v>26</v>
      </c>
    </row>
    <row r="22" spans="1:12" s="37" customFormat="1" ht="9.75" customHeight="1" x14ac:dyDescent="0.2">
      <c r="A22" s="109"/>
      <c r="B22" s="115"/>
      <c r="C22" s="115"/>
      <c r="D22" s="115"/>
      <c r="E22" s="115"/>
      <c r="F22" s="115"/>
      <c r="G22" s="115"/>
      <c r="H22" s="115"/>
      <c r="I22" s="115"/>
      <c r="J22" s="112"/>
      <c r="K22" s="117"/>
      <c r="L22" s="119"/>
    </row>
    <row r="23" spans="1:12" s="43" customFormat="1" ht="17.25" customHeight="1" x14ac:dyDescent="0.2">
      <c r="A23" s="38">
        <v>1</v>
      </c>
      <c r="B23" s="40">
        <v>41</v>
      </c>
      <c r="C23" s="40">
        <v>10132916555</v>
      </c>
      <c r="D23" s="39" t="s">
        <v>65</v>
      </c>
      <c r="E23" s="90">
        <v>39893</v>
      </c>
      <c r="F23" s="40" t="s">
        <v>30</v>
      </c>
      <c r="G23" s="40" t="s">
        <v>29</v>
      </c>
      <c r="H23" s="41">
        <v>2.1747685185185186E-2</v>
      </c>
      <c r="I23" s="81"/>
      <c r="J23" s="42">
        <f t="shared" ref="J23:J24" si="0">IFERROR($K$19*3600/(HOUR(H23)*3600+MINUTE(H23)*60+SECOND(H23)),"")</f>
        <v>19.159127195316657</v>
      </c>
      <c r="K23" s="40"/>
      <c r="L23" s="82"/>
    </row>
    <row r="24" spans="1:12" s="43" customFormat="1" ht="17.25" customHeight="1" x14ac:dyDescent="0.2">
      <c r="A24" s="38">
        <v>2</v>
      </c>
      <c r="B24" s="40">
        <v>46</v>
      </c>
      <c r="C24" s="40">
        <v>10144369124</v>
      </c>
      <c r="D24" s="39" t="s">
        <v>66</v>
      </c>
      <c r="E24" s="90">
        <v>40115</v>
      </c>
      <c r="F24" s="40" t="s">
        <v>44</v>
      </c>
      <c r="G24" s="40" t="s">
        <v>29</v>
      </c>
      <c r="H24" s="41">
        <v>2.1909722222222223E-2</v>
      </c>
      <c r="I24" s="44">
        <f t="shared" ref="I24" si="1">H24-$H$23</f>
        <v>1.6203703703703692E-4</v>
      </c>
      <c r="J24" s="42">
        <f t="shared" si="0"/>
        <v>19.017432646592709</v>
      </c>
      <c r="K24" s="40"/>
      <c r="L24" s="82"/>
    </row>
    <row r="25" spans="1:12" s="43" customFormat="1" ht="17.25" customHeight="1" x14ac:dyDescent="0.2">
      <c r="A25" s="38">
        <v>3</v>
      </c>
      <c r="B25" s="40">
        <v>42</v>
      </c>
      <c r="C25" s="40">
        <v>10130995147</v>
      </c>
      <c r="D25" s="39" t="s">
        <v>67</v>
      </c>
      <c r="E25" s="90">
        <v>39905</v>
      </c>
      <c r="F25" s="40" t="s">
        <v>44</v>
      </c>
      <c r="G25" s="40" t="s">
        <v>29</v>
      </c>
      <c r="H25" s="41">
        <v>2.1956018518518517E-2</v>
      </c>
      <c r="I25" s="44">
        <f t="shared" ref="I25:I52" si="2">H25-$H$23</f>
        <v>2.0833333333333121E-4</v>
      </c>
      <c r="J25" s="42">
        <f t="shared" ref="J25:J52" si="3">IFERROR($K$19*3600/(HOUR(H25)*3600+MINUTE(H25)*60+SECOND(H25)),"")</f>
        <v>18.97733263046916</v>
      </c>
      <c r="K25" s="40"/>
      <c r="L25" s="82"/>
    </row>
    <row r="26" spans="1:12" s="43" customFormat="1" ht="17.25" customHeight="1" x14ac:dyDescent="0.2">
      <c r="A26" s="85">
        <v>4</v>
      </c>
      <c r="B26" s="86">
        <v>47</v>
      </c>
      <c r="C26" s="86">
        <v>10133604750</v>
      </c>
      <c r="D26" s="87" t="s">
        <v>68</v>
      </c>
      <c r="E26" s="91">
        <v>40044</v>
      </c>
      <c r="F26" s="86" t="s">
        <v>107</v>
      </c>
      <c r="G26" s="86" t="s">
        <v>29</v>
      </c>
      <c r="H26" s="88">
        <v>2.2048611111111113E-2</v>
      </c>
      <c r="I26" s="44">
        <f t="shared" si="2"/>
        <v>3.0092592592592671E-4</v>
      </c>
      <c r="J26" s="42">
        <f t="shared" si="3"/>
        <v>18.897637795275589</v>
      </c>
      <c r="K26" s="86"/>
      <c r="L26" s="89"/>
    </row>
    <row r="27" spans="1:12" s="43" customFormat="1" ht="17.25" customHeight="1" x14ac:dyDescent="0.2">
      <c r="A27" s="85">
        <v>5</v>
      </c>
      <c r="B27" s="86">
        <v>43</v>
      </c>
      <c r="C27" s="86">
        <v>10143465509</v>
      </c>
      <c r="D27" s="87" t="s">
        <v>69</v>
      </c>
      <c r="E27" s="91">
        <v>40239</v>
      </c>
      <c r="F27" s="86" t="s">
        <v>107</v>
      </c>
      <c r="G27" s="86" t="s">
        <v>29</v>
      </c>
      <c r="H27" s="88">
        <v>2.2499999999999996E-2</v>
      </c>
      <c r="I27" s="44">
        <f t="shared" si="2"/>
        <v>7.5231481481480983E-4</v>
      </c>
      <c r="J27" s="42">
        <f t="shared" si="3"/>
        <v>18.518518518518519</v>
      </c>
      <c r="K27" s="86"/>
      <c r="L27" s="89"/>
    </row>
    <row r="28" spans="1:12" s="43" customFormat="1" ht="17.25" customHeight="1" x14ac:dyDescent="0.2">
      <c r="A28" s="85">
        <v>6</v>
      </c>
      <c r="B28" s="86">
        <v>48</v>
      </c>
      <c r="C28" s="86">
        <v>10131600789</v>
      </c>
      <c r="D28" s="87" t="s">
        <v>70</v>
      </c>
      <c r="E28" s="91">
        <v>39996</v>
      </c>
      <c r="F28" s="86" t="s">
        <v>30</v>
      </c>
      <c r="G28" s="86" t="s">
        <v>29</v>
      </c>
      <c r="H28" s="88">
        <v>2.2604166666666665E-2</v>
      </c>
      <c r="I28" s="44">
        <f t="shared" si="2"/>
        <v>8.564814814814789E-4</v>
      </c>
      <c r="J28" s="42">
        <f t="shared" si="3"/>
        <v>18.433179723502302</v>
      </c>
      <c r="K28" s="86"/>
      <c r="L28" s="89"/>
    </row>
    <row r="29" spans="1:12" s="43" customFormat="1" ht="17.25" customHeight="1" x14ac:dyDescent="0.2">
      <c r="A29" s="85">
        <v>7</v>
      </c>
      <c r="B29" s="86">
        <v>51</v>
      </c>
      <c r="C29" s="86">
        <v>10140729200</v>
      </c>
      <c r="D29" s="87" t="s">
        <v>71</v>
      </c>
      <c r="E29" s="91">
        <v>40435</v>
      </c>
      <c r="F29" s="86" t="s">
        <v>44</v>
      </c>
      <c r="G29" s="86" t="s">
        <v>72</v>
      </c>
      <c r="H29" s="88">
        <v>2.2662037037037036E-2</v>
      </c>
      <c r="I29" s="44">
        <f t="shared" si="2"/>
        <v>9.1435185185185022E-4</v>
      </c>
      <c r="J29" s="42">
        <f t="shared" si="3"/>
        <v>18.386108273748722</v>
      </c>
      <c r="K29" s="86"/>
      <c r="L29" s="89"/>
    </row>
    <row r="30" spans="1:12" s="43" customFormat="1" ht="17.25" customHeight="1" x14ac:dyDescent="0.2">
      <c r="A30" s="85">
        <v>8</v>
      </c>
      <c r="B30" s="86">
        <v>44</v>
      </c>
      <c r="C30" s="86">
        <v>10137454337</v>
      </c>
      <c r="D30" s="87" t="s">
        <v>73</v>
      </c>
      <c r="E30" s="91">
        <v>40320</v>
      </c>
      <c r="F30" s="86" t="s">
        <v>28</v>
      </c>
      <c r="G30" s="86" t="s">
        <v>60</v>
      </c>
      <c r="H30" s="88">
        <v>2.2673611111111113E-2</v>
      </c>
      <c r="I30" s="44">
        <f t="shared" si="2"/>
        <v>9.2592592592592726E-4</v>
      </c>
      <c r="J30" s="42">
        <f t="shared" si="3"/>
        <v>18.376722817764165</v>
      </c>
      <c r="K30" s="86"/>
      <c r="L30" s="89"/>
    </row>
    <row r="31" spans="1:12" s="43" customFormat="1" ht="17.25" customHeight="1" x14ac:dyDescent="0.2">
      <c r="A31" s="85">
        <v>9</v>
      </c>
      <c r="B31" s="86">
        <v>58</v>
      </c>
      <c r="C31" s="86">
        <v>10145987408</v>
      </c>
      <c r="D31" s="87" t="s">
        <v>74</v>
      </c>
      <c r="E31" s="91">
        <v>40480</v>
      </c>
      <c r="F31" s="86" t="s">
        <v>107</v>
      </c>
      <c r="G31" s="86" t="s">
        <v>29</v>
      </c>
      <c r="H31" s="88">
        <v>2.2824074074074076E-2</v>
      </c>
      <c r="I31" s="44">
        <f t="shared" si="2"/>
        <v>1.0763888888888906E-3</v>
      </c>
      <c r="J31" s="42">
        <f t="shared" si="3"/>
        <v>18.255578093306287</v>
      </c>
      <c r="K31" s="86"/>
      <c r="L31" s="89"/>
    </row>
    <row r="32" spans="1:12" s="43" customFormat="1" ht="17.25" customHeight="1" x14ac:dyDescent="0.2">
      <c r="A32" s="85">
        <v>10</v>
      </c>
      <c r="B32" s="86">
        <v>65</v>
      </c>
      <c r="C32" s="86">
        <v>10128007547</v>
      </c>
      <c r="D32" s="87" t="s">
        <v>75</v>
      </c>
      <c r="E32" s="91">
        <v>40102</v>
      </c>
      <c r="F32" s="86" t="s">
        <v>28</v>
      </c>
      <c r="G32" s="86" t="s">
        <v>76</v>
      </c>
      <c r="H32" s="88">
        <v>2.3113425925925926E-2</v>
      </c>
      <c r="I32" s="44">
        <f t="shared" si="2"/>
        <v>1.3657407407407403E-3</v>
      </c>
      <c r="J32" s="42">
        <f t="shared" si="3"/>
        <v>18.027040560841261</v>
      </c>
      <c r="K32" s="86"/>
      <c r="L32" s="89"/>
    </row>
    <row r="33" spans="1:12" s="43" customFormat="1" ht="17.25" customHeight="1" x14ac:dyDescent="0.2">
      <c r="A33" s="85">
        <v>11</v>
      </c>
      <c r="B33" s="86">
        <v>54</v>
      </c>
      <c r="C33" s="86">
        <v>10142133171</v>
      </c>
      <c r="D33" s="87" t="s">
        <v>77</v>
      </c>
      <c r="E33" s="91">
        <v>40181</v>
      </c>
      <c r="F33" s="86" t="s">
        <v>107</v>
      </c>
      <c r="G33" s="86" t="s">
        <v>78</v>
      </c>
      <c r="H33" s="88">
        <v>2.3159722222222224E-2</v>
      </c>
      <c r="I33" s="44">
        <f t="shared" si="2"/>
        <v>1.412037037037038E-3</v>
      </c>
      <c r="J33" s="42">
        <f t="shared" si="3"/>
        <v>17.991004497751124</v>
      </c>
      <c r="K33" s="86"/>
      <c r="L33" s="89"/>
    </row>
    <row r="34" spans="1:12" s="43" customFormat="1" ht="17.25" customHeight="1" x14ac:dyDescent="0.2">
      <c r="A34" s="85">
        <v>12</v>
      </c>
      <c r="B34" s="86">
        <v>53</v>
      </c>
      <c r="C34" s="86">
        <v>10138842245</v>
      </c>
      <c r="D34" s="87" t="s">
        <v>79</v>
      </c>
      <c r="E34" s="91">
        <v>40197</v>
      </c>
      <c r="F34" s="86" t="s">
        <v>30</v>
      </c>
      <c r="G34" s="86" t="s">
        <v>80</v>
      </c>
      <c r="H34" s="88">
        <v>2.3553240740740739E-2</v>
      </c>
      <c r="I34" s="44">
        <f t="shared" si="2"/>
        <v>1.8055555555555533E-3</v>
      </c>
      <c r="J34" s="42">
        <f t="shared" si="3"/>
        <v>17.690417690417689</v>
      </c>
      <c r="K34" s="86"/>
      <c r="L34" s="89"/>
    </row>
    <row r="35" spans="1:12" s="43" customFormat="1" ht="17.25" customHeight="1" x14ac:dyDescent="0.2">
      <c r="A35" s="85">
        <v>13</v>
      </c>
      <c r="B35" s="86">
        <v>57</v>
      </c>
      <c r="C35" s="86">
        <v>10145465527</v>
      </c>
      <c r="D35" s="87" t="s">
        <v>81</v>
      </c>
      <c r="E35" s="91">
        <v>40225</v>
      </c>
      <c r="F35" s="86" t="s">
        <v>107</v>
      </c>
      <c r="G35" s="86" t="s">
        <v>29</v>
      </c>
      <c r="H35" s="88">
        <v>2.3680555555555555E-2</v>
      </c>
      <c r="I35" s="44">
        <f t="shared" si="2"/>
        <v>1.9328703703703695E-3</v>
      </c>
      <c r="J35" s="42">
        <f t="shared" si="3"/>
        <v>17.595307917888562</v>
      </c>
      <c r="K35" s="86"/>
      <c r="L35" s="89"/>
    </row>
    <row r="36" spans="1:12" s="43" customFormat="1" ht="17.25" customHeight="1" x14ac:dyDescent="0.2">
      <c r="A36" s="85">
        <v>14</v>
      </c>
      <c r="B36" s="86">
        <v>55</v>
      </c>
      <c r="C36" s="86">
        <v>10144068323</v>
      </c>
      <c r="D36" s="87" t="s">
        <v>82</v>
      </c>
      <c r="E36" s="91">
        <v>40479</v>
      </c>
      <c r="F36" s="86" t="s">
        <v>44</v>
      </c>
      <c r="G36" s="86" t="s">
        <v>29</v>
      </c>
      <c r="H36" s="88">
        <v>2.3715277777777776E-2</v>
      </c>
      <c r="I36" s="44">
        <f t="shared" si="2"/>
        <v>1.9675925925925902E-3</v>
      </c>
      <c r="J36" s="42">
        <f t="shared" si="3"/>
        <v>17.569546120058565</v>
      </c>
      <c r="K36" s="86"/>
      <c r="L36" s="89"/>
    </row>
    <row r="37" spans="1:12" s="43" customFormat="1" ht="17.25" customHeight="1" x14ac:dyDescent="0.2">
      <c r="A37" s="85">
        <v>15</v>
      </c>
      <c r="B37" s="86">
        <v>68</v>
      </c>
      <c r="C37" s="86">
        <v>10139226609</v>
      </c>
      <c r="D37" s="87" t="s">
        <v>83</v>
      </c>
      <c r="E37" s="91">
        <v>40014</v>
      </c>
      <c r="F37" s="86" t="s">
        <v>28</v>
      </c>
      <c r="G37" s="86" t="s">
        <v>84</v>
      </c>
      <c r="H37" s="88">
        <v>2.3946759259259261E-2</v>
      </c>
      <c r="I37" s="44">
        <f t="shared" si="2"/>
        <v>2.1990740740740755E-3</v>
      </c>
      <c r="J37" s="42">
        <f t="shared" si="3"/>
        <v>17.399710004833253</v>
      </c>
      <c r="K37" s="86"/>
      <c r="L37" s="89"/>
    </row>
    <row r="38" spans="1:12" s="43" customFormat="1" ht="17.25" customHeight="1" x14ac:dyDescent="0.2">
      <c r="A38" s="85">
        <v>16</v>
      </c>
      <c r="B38" s="86">
        <v>49</v>
      </c>
      <c r="C38" s="86">
        <v>10125790792</v>
      </c>
      <c r="D38" s="87" t="s">
        <v>85</v>
      </c>
      <c r="E38" s="91">
        <v>40067</v>
      </c>
      <c r="F38" s="86" t="s">
        <v>30</v>
      </c>
      <c r="G38" s="86" t="s">
        <v>60</v>
      </c>
      <c r="H38" s="88">
        <v>2.4050925925925924E-2</v>
      </c>
      <c r="I38" s="44">
        <f t="shared" si="2"/>
        <v>2.3032407407407376E-3</v>
      </c>
      <c r="J38" s="42">
        <f t="shared" si="3"/>
        <v>17.324350336862366</v>
      </c>
      <c r="K38" s="86"/>
      <c r="L38" s="89"/>
    </row>
    <row r="39" spans="1:12" s="43" customFormat="1" ht="17.25" customHeight="1" x14ac:dyDescent="0.2">
      <c r="A39" s="85">
        <v>17</v>
      </c>
      <c r="B39" s="86">
        <v>50</v>
      </c>
      <c r="C39" s="86">
        <v>10130305740</v>
      </c>
      <c r="D39" s="87" t="s">
        <v>86</v>
      </c>
      <c r="E39" s="91">
        <v>40147</v>
      </c>
      <c r="F39" s="86" t="s">
        <v>44</v>
      </c>
      <c r="G39" s="86" t="s">
        <v>29</v>
      </c>
      <c r="H39" s="88">
        <v>2.4108796296296298E-2</v>
      </c>
      <c r="I39" s="44">
        <f t="shared" si="2"/>
        <v>2.3611111111111124E-3</v>
      </c>
      <c r="J39" s="42">
        <f t="shared" si="3"/>
        <v>17.282765242438789</v>
      </c>
      <c r="K39" s="86"/>
      <c r="L39" s="89"/>
    </row>
    <row r="40" spans="1:12" s="43" customFormat="1" ht="17.25" customHeight="1" x14ac:dyDescent="0.2">
      <c r="A40" s="85">
        <v>18</v>
      </c>
      <c r="B40" s="86">
        <v>52</v>
      </c>
      <c r="C40" s="86">
        <v>10144951629</v>
      </c>
      <c r="D40" s="87" t="s">
        <v>87</v>
      </c>
      <c r="E40" s="91">
        <v>39884</v>
      </c>
      <c r="F40" s="86" t="s">
        <v>30</v>
      </c>
      <c r="G40" s="86" t="s">
        <v>80</v>
      </c>
      <c r="H40" s="88">
        <v>2.4120370370370372E-2</v>
      </c>
      <c r="I40" s="44">
        <f t="shared" si="2"/>
        <v>2.372685185185186E-3</v>
      </c>
      <c r="J40" s="42">
        <f t="shared" si="3"/>
        <v>17.274472168905952</v>
      </c>
      <c r="K40" s="86"/>
      <c r="L40" s="89"/>
    </row>
    <row r="41" spans="1:12" s="43" customFormat="1" ht="17.25" customHeight="1" x14ac:dyDescent="0.2">
      <c r="A41" s="85">
        <v>19</v>
      </c>
      <c r="B41" s="86">
        <v>63</v>
      </c>
      <c r="C41" s="86">
        <v>10142133272</v>
      </c>
      <c r="D41" s="87" t="s">
        <v>88</v>
      </c>
      <c r="E41" s="91">
        <v>39841</v>
      </c>
      <c r="F41" s="86" t="s">
        <v>30</v>
      </c>
      <c r="G41" s="86" t="s">
        <v>84</v>
      </c>
      <c r="H41" s="88">
        <v>2.4120370370370372E-2</v>
      </c>
      <c r="I41" s="44">
        <f t="shared" si="2"/>
        <v>2.372685185185186E-3</v>
      </c>
      <c r="J41" s="42">
        <f t="shared" si="3"/>
        <v>17.274472168905952</v>
      </c>
      <c r="K41" s="86"/>
      <c r="L41" s="89"/>
    </row>
    <row r="42" spans="1:12" s="43" customFormat="1" ht="17.25" customHeight="1" x14ac:dyDescent="0.2">
      <c r="A42" s="85">
        <v>20</v>
      </c>
      <c r="B42" s="86">
        <v>62</v>
      </c>
      <c r="C42" s="86">
        <v>10130175802</v>
      </c>
      <c r="D42" s="87" t="s">
        <v>89</v>
      </c>
      <c r="E42" s="91">
        <v>39823</v>
      </c>
      <c r="F42" s="86" t="s">
        <v>28</v>
      </c>
      <c r="G42" s="86" t="s">
        <v>76</v>
      </c>
      <c r="H42" s="88">
        <v>2.4236111111111111E-2</v>
      </c>
      <c r="I42" s="44">
        <f t="shared" si="2"/>
        <v>2.4884259259259252E-3</v>
      </c>
      <c r="J42" s="42">
        <f t="shared" si="3"/>
        <v>17.191977077363898</v>
      </c>
      <c r="K42" s="86"/>
      <c r="L42" s="89"/>
    </row>
    <row r="43" spans="1:12" s="43" customFormat="1" ht="17.25" customHeight="1" x14ac:dyDescent="0.2">
      <c r="A43" s="85">
        <v>21</v>
      </c>
      <c r="B43" s="86">
        <v>56</v>
      </c>
      <c r="C43" s="86">
        <v>10133769650</v>
      </c>
      <c r="D43" s="87" t="s">
        <v>90</v>
      </c>
      <c r="E43" s="91">
        <v>39843</v>
      </c>
      <c r="F43" s="86" t="s">
        <v>107</v>
      </c>
      <c r="G43" s="86" t="s">
        <v>29</v>
      </c>
      <c r="H43" s="88">
        <v>2.4363425925925927E-2</v>
      </c>
      <c r="I43" s="44">
        <f t="shared" si="2"/>
        <v>2.6157407407407414E-3</v>
      </c>
      <c r="J43" s="42">
        <f t="shared" si="3"/>
        <v>17.102137767220903</v>
      </c>
      <c r="K43" s="86"/>
      <c r="L43" s="89"/>
    </row>
    <row r="44" spans="1:12" s="43" customFormat="1" ht="17.25" customHeight="1" x14ac:dyDescent="0.2">
      <c r="A44" s="85">
        <v>22</v>
      </c>
      <c r="B44" s="86">
        <v>71</v>
      </c>
      <c r="C44" s="86">
        <v>10144495628</v>
      </c>
      <c r="D44" s="87" t="s">
        <v>91</v>
      </c>
      <c r="E44" s="91">
        <v>40009</v>
      </c>
      <c r="F44" s="86" t="s">
        <v>28</v>
      </c>
      <c r="G44" s="86" t="s">
        <v>29</v>
      </c>
      <c r="H44" s="88">
        <v>2.449074074074074E-2</v>
      </c>
      <c r="I44" s="44">
        <f t="shared" si="2"/>
        <v>2.7430555555555541E-3</v>
      </c>
      <c r="J44" s="42">
        <f t="shared" si="3"/>
        <v>17.013232514177695</v>
      </c>
      <c r="K44" s="86"/>
      <c r="L44" s="89"/>
    </row>
    <row r="45" spans="1:12" s="43" customFormat="1" ht="17.25" customHeight="1" x14ac:dyDescent="0.2">
      <c r="A45" s="85">
        <v>23</v>
      </c>
      <c r="B45" s="86">
        <v>59</v>
      </c>
      <c r="C45" s="86">
        <v>10143465206</v>
      </c>
      <c r="D45" s="87" t="s">
        <v>92</v>
      </c>
      <c r="E45" s="91">
        <v>40446</v>
      </c>
      <c r="F45" s="86" t="s">
        <v>107</v>
      </c>
      <c r="G45" s="86" t="s">
        <v>29</v>
      </c>
      <c r="H45" s="88">
        <v>2.4571759259259262E-2</v>
      </c>
      <c r="I45" s="44">
        <f t="shared" si="2"/>
        <v>2.8240740740740761E-3</v>
      </c>
      <c r="J45" s="42">
        <f t="shared" si="3"/>
        <v>16.957136128120585</v>
      </c>
      <c r="K45" s="86"/>
      <c r="L45" s="89"/>
    </row>
    <row r="46" spans="1:12" s="43" customFormat="1" ht="17.25" customHeight="1" x14ac:dyDescent="0.2">
      <c r="A46" s="85">
        <v>24</v>
      </c>
      <c r="B46" s="86">
        <v>61</v>
      </c>
      <c r="C46" s="86">
        <v>10126303377</v>
      </c>
      <c r="D46" s="87" t="s">
        <v>93</v>
      </c>
      <c r="E46" s="91">
        <v>39897</v>
      </c>
      <c r="F46" s="86" t="s">
        <v>44</v>
      </c>
      <c r="G46" s="86" t="s">
        <v>72</v>
      </c>
      <c r="H46" s="88">
        <v>2.5023148148148145E-2</v>
      </c>
      <c r="I46" s="44">
        <f t="shared" si="2"/>
        <v>3.2754629629629592E-3</v>
      </c>
      <c r="J46" s="42">
        <f t="shared" si="3"/>
        <v>16.651248843663275</v>
      </c>
      <c r="K46" s="86"/>
      <c r="L46" s="89"/>
    </row>
    <row r="47" spans="1:12" s="43" customFormat="1" ht="17.25" customHeight="1" x14ac:dyDescent="0.2">
      <c r="A47" s="85">
        <v>25</v>
      </c>
      <c r="B47" s="86">
        <v>70</v>
      </c>
      <c r="C47" s="86">
        <v>10143591912</v>
      </c>
      <c r="D47" s="87" t="s">
        <v>94</v>
      </c>
      <c r="E47" s="91">
        <v>40314</v>
      </c>
      <c r="F47" s="86" t="s">
        <v>28</v>
      </c>
      <c r="G47" s="86" t="s">
        <v>80</v>
      </c>
      <c r="H47" s="88">
        <v>2.5104166666666664E-2</v>
      </c>
      <c r="I47" s="44">
        <f t="shared" si="2"/>
        <v>3.3564814814814777E-3</v>
      </c>
      <c r="J47" s="42">
        <f t="shared" si="3"/>
        <v>16.597510373443985</v>
      </c>
      <c r="K47" s="86"/>
      <c r="L47" s="89"/>
    </row>
    <row r="48" spans="1:12" s="43" customFormat="1" ht="17.25" customHeight="1" x14ac:dyDescent="0.2">
      <c r="A48" s="85">
        <v>26</v>
      </c>
      <c r="B48" s="86">
        <v>67</v>
      </c>
      <c r="C48" s="86">
        <v>10130946546</v>
      </c>
      <c r="D48" s="87" t="s">
        <v>95</v>
      </c>
      <c r="E48" s="91">
        <v>40001</v>
      </c>
      <c r="F48" s="86" t="s">
        <v>30</v>
      </c>
      <c r="G48" s="86" t="s">
        <v>29</v>
      </c>
      <c r="H48" s="88">
        <v>2.5208333333333333E-2</v>
      </c>
      <c r="I48" s="44">
        <f t="shared" si="2"/>
        <v>3.4606481481481467E-3</v>
      </c>
      <c r="J48" s="42">
        <f t="shared" si="3"/>
        <v>16.528925619834709</v>
      </c>
      <c r="K48" s="86"/>
      <c r="L48" s="89"/>
    </row>
    <row r="49" spans="1:12" s="43" customFormat="1" ht="17.25" customHeight="1" x14ac:dyDescent="0.2">
      <c r="A49" s="85">
        <v>27</v>
      </c>
      <c r="B49" s="86">
        <v>72</v>
      </c>
      <c r="C49" s="86">
        <v>10144068727</v>
      </c>
      <c r="D49" s="87" t="s">
        <v>96</v>
      </c>
      <c r="E49" s="91">
        <v>40531</v>
      </c>
      <c r="F49" s="86" t="s">
        <v>44</v>
      </c>
      <c r="G49" s="86" t="s">
        <v>29</v>
      </c>
      <c r="H49" s="88">
        <v>2.5335648148148149E-2</v>
      </c>
      <c r="I49" s="44">
        <f t="shared" si="2"/>
        <v>3.5879629629629629E-3</v>
      </c>
      <c r="J49" s="42">
        <f t="shared" si="3"/>
        <v>16.445865692096849</v>
      </c>
      <c r="K49" s="86"/>
      <c r="L49" s="89"/>
    </row>
    <row r="50" spans="1:12" s="43" customFormat="1" ht="17.25" customHeight="1" x14ac:dyDescent="0.2">
      <c r="A50" s="85">
        <v>28</v>
      </c>
      <c r="B50" s="86">
        <v>60</v>
      </c>
      <c r="C50" s="86">
        <v>10133493101</v>
      </c>
      <c r="D50" s="87" t="s">
        <v>97</v>
      </c>
      <c r="E50" s="91">
        <v>40163</v>
      </c>
      <c r="F50" s="86" t="s">
        <v>30</v>
      </c>
      <c r="G50" s="86" t="s">
        <v>29</v>
      </c>
      <c r="H50" s="88">
        <v>2.6284722222222223E-2</v>
      </c>
      <c r="I50" s="44">
        <f t="shared" si="2"/>
        <v>4.5370370370370373E-3</v>
      </c>
      <c r="J50" s="42">
        <f t="shared" si="3"/>
        <v>15.852047556142669</v>
      </c>
      <c r="K50" s="86"/>
      <c r="L50" s="89"/>
    </row>
    <row r="51" spans="1:12" s="43" customFormat="1" ht="17.25" customHeight="1" x14ac:dyDescent="0.2">
      <c r="A51" s="85">
        <v>29</v>
      </c>
      <c r="B51" s="86">
        <v>66</v>
      </c>
      <c r="C51" s="86">
        <v>10143618584</v>
      </c>
      <c r="D51" s="87" t="s">
        <v>98</v>
      </c>
      <c r="E51" s="91">
        <v>40314</v>
      </c>
      <c r="F51" s="86" t="s">
        <v>28</v>
      </c>
      <c r="G51" s="86" t="s">
        <v>80</v>
      </c>
      <c r="H51" s="88">
        <v>2.6574074074074073E-2</v>
      </c>
      <c r="I51" s="44">
        <f t="shared" si="2"/>
        <v>4.826388888888887E-3</v>
      </c>
      <c r="J51" s="42">
        <f t="shared" si="3"/>
        <v>15.679442508710801</v>
      </c>
      <c r="K51" s="86"/>
      <c r="L51" s="89"/>
    </row>
    <row r="52" spans="1:12" s="43" customFormat="1" ht="17.25" customHeight="1" x14ac:dyDescent="0.2">
      <c r="A52" s="85">
        <v>30</v>
      </c>
      <c r="B52" s="86">
        <v>69</v>
      </c>
      <c r="C52" s="86">
        <v>10143525931</v>
      </c>
      <c r="D52" s="87" t="s">
        <v>99</v>
      </c>
      <c r="E52" s="91">
        <v>40255</v>
      </c>
      <c r="F52" s="86" t="s">
        <v>44</v>
      </c>
      <c r="G52" s="86" t="s">
        <v>72</v>
      </c>
      <c r="H52" s="88">
        <v>2.6759259259259257E-2</v>
      </c>
      <c r="I52" s="44">
        <f t="shared" si="2"/>
        <v>5.0115740740740711E-3</v>
      </c>
      <c r="J52" s="42">
        <f t="shared" si="3"/>
        <v>15.570934256055363</v>
      </c>
      <c r="K52" s="86"/>
      <c r="L52" s="89"/>
    </row>
    <row r="53" spans="1:12" s="43" customFormat="1" ht="17.25" customHeight="1" x14ac:dyDescent="0.2">
      <c r="A53" s="85">
        <v>31</v>
      </c>
      <c r="B53" s="86">
        <v>64</v>
      </c>
      <c r="C53" s="86">
        <v>10143526133</v>
      </c>
      <c r="D53" s="87" t="s">
        <v>100</v>
      </c>
      <c r="E53" s="91">
        <v>40096</v>
      </c>
      <c r="F53" s="86" t="s">
        <v>107</v>
      </c>
      <c r="G53" s="86" t="s">
        <v>72</v>
      </c>
      <c r="H53" s="88"/>
      <c r="I53" s="44"/>
      <c r="J53" s="42"/>
      <c r="K53" s="86"/>
      <c r="L53" s="89" t="s">
        <v>102</v>
      </c>
    </row>
    <row r="54" spans="1:12" s="43" customFormat="1" ht="17.25" customHeight="1" thickBot="1" x14ac:dyDescent="0.25">
      <c r="A54" s="78">
        <v>32</v>
      </c>
      <c r="B54" s="46">
        <v>45</v>
      </c>
      <c r="C54" s="46">
        <v>10144394483</v>
      </c>
      <c r="D54" s="45" t="s">
        <v>101</v>
      </c>
      <c r="E54" s="92">
        <v>40255</v>
      </c>
      <c r="F54" s="46" t="s">
        <v>107</v>
      </c>
      <c r="G54" s="46" t="s">
        <v>29</v>
      </c>
      <c r="H54" s="83"/>
      <c r="I54" s="79"/>
      <c r="J54" s="80"/>
      <c r="K54" s="46"/>
      <c r="L54" s="84" t="s">
        <v>103</v>
      </c>
    </row>
    <row r="55" spans="1:12" s="43" customFormat="1" ht="7.5" customHeight="1" thickTop="1" thickBot="1" x14ac:dyDescent="0.25">
      <c r="A55" s="2"/>
      <c r="B55" s="2"/>
      <c r="C55" s="47"/>
      <c r="D55" s="47"/>
      <c r="E55" s="47"/>
      <c r="F55" s="2"/>
      <c r="G55" s="47"/>
      <c r="H55" s="48"/>
      <c r="I55" s="48"/>
      <c r="J55" s="49"/>
      <c r="K55" s="49"/>
      <c r="L55" s="49"/>
    </row>
    <row r="56" spans="1:12" ht="14.25" customHeight="1" x14ac:dyDescent="0.2">
      <c r="A56" s="93" t="s">
        <v>31</v>
      </c>
      <c r="B56" s="93"/>
      <c r="C56" s="93"/>
      <c r="D56" s="93"/>
      <c r="E56" s="50"/>
      <c r="F56" s="50"/>
      <c r="G56" s="94" t="s">
        <v>32</v>
      </c>
      <c r="H56" s="94"/>
      <c r="I56" s="94"/>
      <c r="J56" s="94"/>
      <c r="K56" s="94"/>
      <c r="L56" s="94"/>
    </row>
    <row r="57" spans="1:12" s="43" customFormat="1" ht="12" customHeight="1" x14ac:dyDescent="0.2">
      <c r="A57" s="51" t="s">
        <v>61</v>
      </c>
      <c r="B57" s="58"/>
      <c r="C57" s="52"/>
      <c r="D57" s="64"/>
      <c r="E57" s="53"/>
      <c r="F57" s="54"/>
      <c r="G57" s="55" t="s">
        <v>33</v>
      </c>
      <c r="H57" s="24">
        <f>SUMPRODUCT(1/COUNTIF(G23:G54,G23:G54))</f>
        <v>6.9999999999999982</v>
      </c>
      <c r="I57" s="56"/>
      <c r="J57" s="1"/>
      <c r="K57" s="57" t="s">
        <v>34</v>
      </c>
      <c r="L57" s="77">
        <f>COUNTIF(F23:F54,"ЗМС")</f>
        <v>0</v>
      </c>
    </row>
    <row r="58" spans="1:12" s="43" customFormat="1" ht="12" customHeight="1" x14ac:dyDescent="0.2">
      <c r="A58" s="51" t="s">
        <v>62</v>
      </c>
      <c r="B58" s="58"/>
      <c r="C58" s="59"/>
      <c r="D58" s="64"/>
      <c r="E58" s="60"/>
      <c r="F58" s="61"/>
      <c r="G58" s="55" t="s">
        <v>35</v>
      </c>
      <c r="H58" s="24">
        <f>H59+H64</f>
        <v>32</v>
      </c>
      <c r="I58" s="56"/>
      <c r="J58" s="1"/>
      <c r="K58" s="57" t="s">
        <v>36</v>
      </c>
      <c r="L58" s="77">
        <f>COUNTIF(F23:F54,"МСМК")</f>
        <v>0</v>
      </c>
    </row>
    <row r="59" spans="1:12" s="43" customFormat="1" ht="12" customHeight="1" x14ac:dyDescent="0.2">
      <c r="A59" s="51" t="s">
        <v>37</v>
      </c>
      <c r="B59" s="58"/>
      <c r="C59" s="62"/>
      <c r="D59" s="64"/>
      <c r="E59" s="60"/>
      <c r="F59" s="61"/>
      <c r="G59" s="55" t="s">
        <v>38</v>
      </c>
      <c r="H59" s="24">
        <f>H60+H61+H63+H62</f>
        <v>32</v>
      </c>
      <c r="I59" s="56"/>
      <c r="J59" s="1"/>
      <c r="K59" s="57" t="s">
        <v>39</v>
      </c>
      <c r="L59" s="77">
        <f>COUNTIF(F23:F54,"МС")</f>
        <v>0</v>
      </c>
    </row>
    <row r="60" spans="1:12" s="43" customFormat="1" ht="12" customHeight="1" x14ac:dyDescent="0.2">
      <c r="A60" s="51" t="s">
        <v>63</v>
      </c>
      <c r="B60" s="58"/>
      <c r="C60" s="62"/>
      <c r="D60" s="64"/>
      <c r="E60" s="1"/>
      <c r="F60" s="1"/>
      <c r="G60" s="55" t="s">
        <v>40</v>
      </c>
      <c r="H60" s="24">
        <f>COUNT(A23:A54)</f>
        <v>32</v>
      </c>
      <c r="I60" s="56"/>
      <c r="J60" s="1"/>
      <c r="K60" s="57" t="s">
        <v>27</v>
      </c>
      <c r="L60" s="77">
        <f>COUNTIF(F23:F54,"КМС")</f>
        <v>0</v>
      </c>
    </row>
    <row r="61" spans="1:12" s="43" customFormat="1" ht="12" customHeight="1" x14ac:dyDescent="0.2">
      <c r="A61" s="63"/>
      <c r="B61" s="58"/>
      <c r="C61" s="62"/>
      <c r="D61" s="64"/>
      <c r="E61" s="60"/>
      <c r="F61" s="61"/>
      <c r="G61" s="55" t="s">
        <v>41</v>
      </c>
      <c r="H61" s="24">
        <f>COUNTIF(A23:A54,"НФ")</f>
        <v>0</v>
      </c>
      <c r="I61" s="56"/>
      <c r="J61" s="1"/>
      <c r="K61" s="57" t="s">
        <v>28</v>
      </c>
      <c r="L61" s="77">
        <f>COUNTIF(F23:F54,"1 СР")</f>
        <v>7</v>
      </c>
    </row>
    <row r="62" spans="1:12" s="43" customFormat="1" ht="12" customHeight="1" x14ac:dyDescent="0.2">
      <c r="A62" s="51"/>
      <c r="B62" s="58"/>
      <c r="C62" s="62"/>
      <c r="D62" s="64"/>
      <c r="E62" s="60"/>
      <c r="F62" s="61"/>
      <c r="G62" s="57" t="s">
        <v>42</v>
      </c>
      <c r="H62" s="64">
        <f>COUNTIF(A23:A54,"ЛИМ")</f>
        <v>0</v>
      </c>
      <c r="I62" s="56"/>
      <c r="J62" s="1"/>
      <c r="K62" s="65" t="s">
        <v>30</v>
      </c>
      <c r="L62" s="77">
        <f>COUNTIF(F23:F54,"2 СР")</f>
        <v>8</v>
      </c>
    </row>
    <row r="63" spans="1:12" s="43" customFormat="1" ht="12" customHeight="1" x14ac:dyDescent="0.2">
      <c r="A63" s="51"/>
      <c r="B63" s="58"/>
      <c r="C63" s="58"/>
      <c r="D63" s="64"/>
      <c r="E63" s="60"/>
      <c r="F63" s="61"/>
      <c r="G63" s="55" t="s">
        <v>43</v>
      </c>
      <c r="H63" s="24">
        <f>COUNTIF(A23:A54,"ДСКВ")</f>
        <v>0</v>
      </c>
      <c r="I63" s="56"/>
      <c r="J63" s="1"/>
      <c r="K63" s="65" t="s">
        <v>44</v>
      </c>
      <c r="L63" s="77">
        <f>COUNTIF(F23:F54,"3 СР")</f>
        <v>8</v>
      </c>
    </row>
    <row r="64" spans="1:12" s="43" customFormat="1" ht="12" customHeight="1" x14ac:dyDescent="0.2">
      <c r="A64" s="51"/>
      <c r="B64" s="58"/>
      <c r="C64" s="58"/>
      <c r="D64" s="64"/>
      <c r="E64" s="66"/>
      <c r="F64" s="67"/>
      <c r="G64" s="55" t="s">
        <v>45</v>
      </c>
      <c r="H64" s="24">
        <f>COUNTIF(A23:A54,"НС")</f>
        <v>0</v>
      </c>
      <c r="I64" s="68"/>
      <c r="J64" s="69"/>
      <c r="K64" s="70" t="s">
        <v>107</v>
      </c>
      <c r="L64" s="77">
        <f>COUNTIF(F23:F54,"1 сп.юн.р.")</f>
        <v>9</v>
      </c>
    </row>
    <row r="65" spans="1:1024" s="43" customFormat="1" ht="6.75" customHeight="1" x14ac:dyDescent="0.2">
      <c r="A65" s="63"/>
      <c r="B65" s="2"/>
      <c r="C65" s="2"/>
      <c r="D65" s="1"/>
      <c r="E65" s="1"/>
      <c r="F65" s="1"/>
      <c r="G65" s="1"/>
      <c r="H65" s="1"/>
      <c r="I65" s="1"/>
      <c r="J65" s="3"/>
      <c r="K65" s="1"/>
      <c r="L65" s="71"/>
    </row>
    <row r="66" spans="1:1024" ht="15.75" customHeight="1" x14ac:dyDescent="0.2">
      <c r="A66" s="95" t="s">
        <v>46</v>
      </c>
      <c r="B66" s="95"/>
      <c r="C66" s="95"/>
      <c r="D66" s="95"/>
      <c r="E66" s="103" t="s">
        <v>47</v>
      </c>
      <c r="F66" s="103"/>
      <c r="G66" s="103"/>
      <c r="H66" s="103" t="s">
        <v>48</v>
      </c>
      <c r="I66" s="103"/>
      <c r="J66" s="103"/>
      <c r="K66" s="104" t="s">
        <v>49</v>
      </c>
      <c r="L66" s="104"/>
    </row>
    <row r="67" spans="1:1024" s="43" customFormat="1" ht="9.75" customHeight="1" x14ac:dyDescent="0.2">
      <c r="A67" s="97"/>
      <c r="B67" s="97"/>
      <c r="C67" s="97"/>
      <c r="D67" s="97"/>
      <c r="E67" s="97"/>
      <c r="F67" s="98"/>
      <c r="G67" s="98"/>
      <c r="H67" s="98"/>
      <c r="I67" s="98"/>
      <c r="J67" s="98"/>
      <c r="K67" s="98"/>
      <c r="L67" s="98"/>
    </row>
    <row r="68" spans="1:1024" s="43" customFormat="1" ht="9.75" customHeight="1" x14ac:dyDescent="0.2">
      <c r="A68" s="73"/>
      <c r="B68" s="2"/>
      <c r="C68" s="2"/>
      <c r="D68" s="2"/>
      <c r="E68" s="2"/>
      <c r="F68" s="2"/>
      <c r="G68" s="2"/>
      <c r="H68" s="2"/>
      <c r="I68" s="2"/>
      <c r="J68" s="2"/>
      <c r="K68" s="2"/>
      <c r="L68" s="74"/>
    </row>
    <row r="69" spans="1:1024" s="43" customFormat="1" ht="9.75" customHeight="1" x14ac:dyDescent="0.2">
      <c r="A69" s="73"/>
      <c r="B69" s="2"/>
      <c r="C69" s="2"/>
      <c r="D69" s="2"/>
      <c r="E69" s="2"/>
      <c r="F69" s="2"/>
      <c r="G69" s="2"/>
      <c r="H69" s="2"/>
      <c r="I69" s="2"/>
      <c r="J69" s="2"/>
      <c r="K69" s="2"/>
      <c r="L69" s="74"/>
    </row>
    <row r="70" spans="1:1024" s="43" customFormat="1" ht="9.75" customHeight="1" x14ac:dyDescent="0.2">
      <c r="A70" s="73"/>
      <c r="B70" s="2"/>
      <c r="C70" s="2"/>
      <c r="D70" s="2"/>
      <c r="E70" s="2"/>
      <c r="F70" s="2"/>
      <c r="G70" s="2"/>
      <c r="H70" s="2"/>
      <c r="I70" s="2"/>
      <c r="J70" s="2"/>
      <c r="K70" s="2"/>
      <c r="L70" s="74"/>
    </row>
    <row r="71" spans="1:1024" s="43" customFormat="1" ht="9.75" customHeight="1" x14ac:dyDescent="0.2">
      <c r="A71" s="97"/>
      <c r="B71" s="97"/>
      <c r="C71" s="97"/>
      <c r="D71" s="97"/>
      <c r="E71" s="97"/>
      <c r="F71" s="99"/>
      <c r="G71" s="99"/>
      <c r="H71" s="99"/>
      <c r="I71" s="99"/>
      <c r="J71" s="99"/>
      <c r="K71" s="99"/>
      <c r="L71" s="99"/>
    </row>
    <row r="72" spans="1:1024" s="43" customFormat="1" ht="9.75" customHeight="1" x14ac:dyDescent="0.2">
      <c r="A72" s="97"/>
      <c r="B72" s="97"/>
      <c r="C72" s="97"/>
      <c r="D72" s="97"/>
      <c r="E72" s="97"/>
      <c r="F72" s="100"/>
      <c r="G72" s="100"/>
      <c r="H72" s="100"/>
      <c r="I72" s="100"/>
      <c r="J72" s="100"/>
      <c r="K72" s="100"/>
      <c r="L72" s="100"/>
    </row>
    <row r="73" spans="1:1024" s="76" customFormat="1" ht="15.75" customHeight="1" x14ac:dyDescent="0.2">
      <c r="A73" s="101"/>
      <c r="B73" s="101"/>
      <c r="C73" s="101"/>
      <c r="D73" s="101"/>
      <c r="E73" s="102" t="str">
        <f>G17</f>
        <v>БЕСЧАСТНОВ А.А. (ВК, г. МОСКВА)</v>
      </c>
      <c r="F73" s="102"/>
      <c r="G73" s="102"/>
      <c r="H73" s="102" t="str">
        <f>G18</f>
        <v>САДРОВ Е.В. (1К, г. ИЖЕВСК)</v>
      </c>
      <c r="I73" s="102"/>
      <c r="J73" s="102"/>
      <c r="K73" s="96" t="str">
        <f>G19</f>
        <v>ОНИКОВА Я.Б. (ВК, г. ИЖЕВСК)</v>
      </c>
      <c r="L73" s="96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  <c r="IW73" s="75"/>
      <c r="IX73" s="75"/>
      <c r="IY73" s="75"/>
      <c r="IZ73" s="75"/>
      <c r="JA73" s="75"/>
      <c r="JB73" s="75"/>
      <c r="JC73" s="75"/>
      <c r="JD73" s="75"/>
      <c r="JE73" s="75"/>
      <c r="JF73" s="75"/>
      <c r="JG73" s="75"/>
      <c r="JH73" s="75"/>
      <c r="JI73" s="75"/>
      <c r="JJ73" s="75"/>
      <c r="JK73" s="75"/>
      <c r="JL73" s="75"/>
      <c r="JM73" s="75"/>
      <c r="JN73" s="75"/>
      <c r="JO73" s="75"/>
      <c r="JP73" s="75"/>
      <c r="JQ73" s="75"/>
      <c r="JR73" s="75"/>
      <c r="JS73" s="75"/>
      <c r="JT73" s="75"/>
      <c r="JU73" s="75"/>
      <c r="JV73" s="75"/>
      <c r="JW73" s="75"/>
      <c r="JX73" s="75"/>
      <c r="JY73" s="75"/>
      <c r="JZ73" s="75"/>
      <c r="KA73" s="75"/>
      <c r="KB73" s="75"/>
      <c r="KC73" s="75"/>
      <c r="KD73" s="75"/>
      <c r="KE73" s="75"/>
      <c r="KF73" s="75"/>
      <c r="KG73" s="75"/>
      <c r="KH73" s="75"/>
      <c r="KI73" s="75"/>
      <c r="KJ73" s="75"/>
      <c r="KK73" s="75"/>
      <c r="KL73" s="75"/>
      <c r="KM73" s="75"/>
      <c r="KN73" s="75"/>
      <c r="KO73" s="75"/>
      <c r="KP73" s="75"/>
      <c r="KQ73" s="75"/>
      <c r="KR73" s="75"/>
      <c r="KS73" s="75"/>
      <c r="KT73" s="75"/>
      <c r="KU73" s="75"/>
      <c r="KV73" s="75"/>
      <c r="KW73" s="75"/>
      <c r="KX73" s="75"/>
      <c r="KY73" s="75"/>
      <c r="KZ73" s="75"/>
      <c r="LA73" s="75"/>
      <c r="LB73" s="75"/>
      <c r="LC73" s="75"/>
      <c r="LD73" s="75"/>
      <c r="LE73" s="75"/>
      <c r="LF73" s="75"/>
      <c r="LG73" s="75"/>
      <c r="LH73" s="75"/>
      <c r="LI73" s="75"/>
      <c r="LJ73" s="75"/>
      <c r="LK73" s="75"/>
      <c r="LL73" s="75"/>
      <c r="LM73" s="75"/>
      <c r="LN73" s="75"/>
      <c r="LO73" s="75"/>
      <c r="LP73" s="75"/>
      <c r="LQ73" s="75"/>
      <c r="LR73" s="75"/>
      <c r="LS73" s="75"/>
      <c r="LT73" s="75"/>
      <c r="LU73" s="75"/>
      <c r="LV73" s="75"/>
      <c r="LW73" s="75"/>
      <c r="LX73" s="75"/>
      <c r="LY73" s="75"/>
      <c r="LZ73" s="75"/>
      <c r="MA73" s="75"/>
      <c r="MB73" s="75"/>
      <c r="MC73" s="75"/>
      <c r="MD73" s="75"/>
      <c r="ME73" s="75"/>
      <c r="MF73" s="75"/>
      <c r="MG73" s="75"/>
      <c r="MH73" s="75"/>
      <c r="MI73" s="75"/>
      <c r="MJ73" s="75"/>
      <c r="MK73" s="75"/>
      <c r="ML73" s="75"/>
      <c r="MM73" s="75"/>
      <c r="MN73" s="75"/>
      <c r="MO73" s="75"/>
      <c r="MP73" s="75"/>
      <c r="MQ73" s="75"/>
      <c r="MR73" s="75"/>
      <c r="MS73" s="75"/>
      <c r="MT73" s="75"/>
      <c r="MU73" s="75"/>
      <c r="MV73" s="75"/>
      <c r="MW73" s="75"/>
      <c r="MX73" s="75"/>
      <c r="MY73" s="75"/>
      <c r="MZ73" s="75"/>
      <c r="NA73" s="75"/>
      <c r="NB73" s="75"/>
      <c r="NC73" s="75"/>
      <c r="ND73" s="75"/>
      <c r="NE73" s="75"/>
      <c r="NF73" s="75"/>
      <c r="NG73" s="75"/>
      <c r="NH73" s="75"/>
      <c r="NI73" s="75"/>
      <c r="NJ73" s="75"/>
      <c r="NK73" s="75"/>
      <c r="NL73" s="75"/>
      <c r="NM73" s="75"/>
      <c r="NN73" s="75"/>
      <c r="NO73" s="75"/>
      <c r="NP73" s="75"/>
      <c r="NQ73" s="75"/>
      <c r="NR73" s="75"/>
      <c r="NS73" s="75"/>
      <c r="NT73" s="75"/>
      <c r="NU73" s="75"/>
      <c r="NV73" s="75"/>
      <c r="NW73" s="75"/>
      <c r="NX73" s="75"/>
      <c r="NY73" s="75"/>
      <c r="NZ73" s="75"/>
      <c r="OA73" s="75"/>
      <c r="OB73" s="75"/>
      <c r="OC73" s="75"/>
      <c r="OD73" s="75"/>
      <c r="OE73" s="75"/>
      <c r="OF73" s="75"/>
      <c r="OG73" s="75"/>
      <c r="OH73" s="75"/>
      <c r="OI73" s="75"/>
      <c r="OJ73" s="75"/>
      <c r="OK73" s="75"/>
      <c r="OL73" s="75"/>
      <c r="OM73" s="75"/>
      <c r="ON73" s="75"/>
      <c r="OO73" s="75"/>
      <c r="OP73" s="75"/>
      <c r="OQ73" s="75"/>
      <c r="OR73" s="75"/>
      <c r="OS73" s="75"/>
      <c r="OT73" s="75"/>
      <c r="OU73" s="75"/>
      <c r="OV73" s="75"/>
      <c r="OW73" s="75"/>
      <c r="OX73" s="75"/>
      <c r="OY73" s="75"/>
      <c r="OZ73" s="75"/>
      <c r="PA73" s="75"/>
      <c r="PB73" s="75"/>
      <c r="PC73" s="75"/>
      <c r="PD73" s="75"/>
      <c r="PE73" s="75"/>
      <c r="PF73" s="75"/>
      <c r="PG73" s="75"/>
      <c r="PH73" s="75"/>
      <c r="PI73" s="75"/>
      <c r="PJ73" s="75"/>
      <c r="PK73" s="75"/>
      <c r="PL73" s="75"/>
      <c r="PM73" s="75"/>
      <c r="PN73" s="75"/>
      <c r="PO73" s="75"/>
      <c r="PP73" s="75"/>
      <c r="PQ73" s="75"/>
      <c r="PR73" s="75"/>
      <c r="PS73" s="75"/>
      <c r="PT73" s="75"/>
      <c r="PU73" s="75"/>
      <c r="PV73" s="75"/>
      <c r="PW73" s="75"/>
      <c r="PX73" s="75"/>
      <c r="PY73" s="75"/>
      <c r="PZ73" s="75"/>
      <c r="QA73" s="75"/>
      <c r="QB73" s="75"/>
      <c r="QC73" s="75"/>
      <c r="QD73" s="75"/>
      <c r="QE73" s="75"/>
      <c r="QF73" s="75"/>
      <c r="QG73" s="75"/>
      <c r="QH73" s="75"/>
      <c r="QI73" s="75"/>
      <c r="QJ73" s="75"/>
      <c r="QK73" s="75"/>
      <c r="QL73" s="75"/>
      <c r="QM73" s="75"/>
      <c r="QN73" s="75"/>
      <c r="QO73" s="75"/>
      <c r="QP73" s="75"/>
      <c r="QQ73" s="75"/>
      <c r="QR73" s="75"/>
      <c r="QS73" s="75"/>
      <c r="QT73" s="75"/>
      <c r="QU73" s="75"/>
      <c r="QV73" s="75"/>
      <c r="QW73" s="75"/>
      <c r="QX73" s="75"/>
      <c r="QY73" s="75"/>
      <c r="QZ73" s="75"/>
      <c r="RA73" s="75"/>
      <c r="RB73" s="75"/>
      <c r="RC73" s="75"/>
      <c r="RD73" s="75"/>
      <c r="RE73" s="75"/>
      <c r="RF73" s="75"/>
      <c r="RG73" s="75"/>
      <c r="RH73" s="75"/>
      <c r="RI73" s="75"/>
      <c r="RJ73" s="75"/>
      <c r="RK73" s="75"/>
      <c r="RL73" s="75"/>
      <c r="RM73" s="75"/>
      <c r="RN73" s="75"/>
      <c r="RO73" s="75"/>
      <c r="RP73" s="75"/>
      <c r="RQ73" s="75"/>
      <c r="RR73" s="75"/>
      <c r="RS73" s="75"/>
      <c r="RT73" s="75"/>
      <c r="RU73" s="75"/>
      <c r="RV73" s="75"/>
      <c r="RW73" s="75"/>
      <c r="RX73" s="75"/>
      <c r="RY73" s="75"/>
      <c r="RZ73" s="75"/>
      <c r="SA73" s="75"/>
      <c r="SB73" s="75"/>
      <c r="SC73" s="75"/>
      <c r="SD73" s="75"/>
      <c r="SE73" s="75"/>
      <c r="SF73" s="75"/>
      <c r="SG73" s="75"/>
      <c r="SH73" s="75"/>
      <c r="SI73" s="75"/>
      <c r="SJ73" s="75"/>
      <c r="SK73" s="75"/>
      <c r="SL73" s="75"/>
      <c r="SM73" s="75"/>
      <c r="SN73" s="75"/>
      <c r="SO73" s="75"/>
      <c r="SP73" s="75"/>
      <c r="SQ73" s="75"/>
      <c r="SR73" s="75"/>
      <c r="SS73" s="75"/>
      <c r="ST73" s="75"/>
      <c r="SU73" s="75"/>
      <c r="SV73" s="75"/>
      <c r="SW73" s="75"/>
      <c r="SX73" s="75"/>
      <c r="SY73" s="75"/>
      <c r="SZ73" s="75"/>
      <c r="TA73" s="75"/>
      <c r="TB73" s="75"/>
      <c r="TC73" s="75"/>
      <c r="TD73" s="75"/>
      <c r="TE73" s="75"/>
      <c r="TF73" s="75"/>
      <c r="TG73" s="75"/>
      <c r="TH73" s="75"/>
      <c r="TI73" s="75"/>
      <c r="TJ73" s="75"/>
      <c r="TK73" s="75"/>
      <c r="TL73" s="75"/>
      <c r="TM73" s="75"/>
      <c r="TN73" s="75"/>
      <c r="TO73" s="75"/>
      <c r="TP73" s="75"/>
      <c r="TQ73" s="75"/>
      <c r="TR73" s="75"/>
      <c r="TS73" s="75"/>
      <c r="TT73" s="75"/>
      <c r="TU73" s="75"/>
      <c r="TV73" s="75"/>
      <c r="TW73" s="75"/>
      <c r="TX73" s="75"/>
      <c r="TY73" s="75"/>
      <c r="TZ73" s="75"/>
      <c r="UA73" s="75"/>
      <c r="UB73" s="75"/>
      <c r="UC73" s="75"/>
      <c r="UD73" s="75"/>
      <c r="UE73" s="75"/>
      <c r="UF73" s="75"/>
      <c r="UG73" s="75"/>
      <c r="UH73" s="75"/>
      <c r="UI73" s="75"/>
      <c r="UJ73" s="75"/>
      <c r="UK73" s="75"/>
      <c r="UL73" s="75"/>
      <c r="UM73" s="75"/>
      <c r="UN73" s="75"/>
      <c r="UO73" s="75"/>
      <c r="UP73" s="75"/>
      <c r="UQ73" s="75"/>
      <c r="UR73" s="75"/>
      <c r="US73" s="75"/>
      <c r="UT73" s="75"/>
      <c r="UU73" s="75"/>
      <c r="UV73" s="75"/>
      <c r="UW73" s="75"/>
      <c r="UX73" s="75"/>
      <c r="UY73" s="75"/>
      <c r="UZ73" s="75"/>
      <c r="VA73" s="75"/>
      <c r="VB73" s="75"/>
      <c r="VC73" s="75"/>
      <c r="VD73" s="75"/>
      <c r="VE73" s="75"/>
      <c r="VF73" s="75"/>
      <c r="VG73" s="75"/>
      <c r="VH73" s="75"/>
      <c r="VI73" s="75"/>
      <c r="VJ73" s="75"/>
      <c r="VK73" s="75"/>
      <c r="VL73" s="75"/>
      <c r="VM73" s="75"/>
      <c r="VN73" s="75"/>
      <c r="VO73" s="75"/>
      <c r="VP73" s="75"/>
      <c r="VQ73" s="75"/>
      <c r="VR73" s="75"/>
      <c r="VS73" s="75"/>
      <c r="VT73" s="75"/>
      <c r="VU73" s="75"/>
      <c r="VV73" s="75"/>
      <c r="VW73" s="75"/>
      <c r="VX73" s="75"/>
      <c r="VY73" s="75"/>
      <c r="VZ73" s="75"/>
      <c r="WA73" s="75"/>
      <c r="WB73" s="75"/>
      <c r="WC73" s="75"/>
      <c r="WD73" s="75"/>
      <c r="WE73" s="75"/>
      <c r="WF73" s="75"/>
      <c r="WG73" s="75"/>
      <c r="WH73" s="75"/>
      <c r="WI73" s="75"/>
      <c r="WJ73" s="75"/>
      <c r="WK73" s="75"/>
      <c r="WL73" s="75"/>
      <c r="WM73" s="75"/>
      <c r="WN73" s="75"/>
      <c r="WO73" s="75"/>
      <c r="WP73" s="75"/>
      <c r="WQ73" s="75"/>
      <c r="WR73" s="75"/>
      <c r="WS73" s="75"/>
      <c r="WT73" s="75"/>
      <c r="WU73" s="75"/>
      <c r="WV73" s="75"/>
      <c r="WW73" s="75"/>
      <c r="WX73" s="75"/>
      <c r="WY73" s="75"/>
      <c r="WZ73" s="75"/>
      <c r="XA73" s="75"/>
      <c r="XB73" s="75"/>
      <c r="XC73" s="75"/>
      <c r="XD73" s="75"/>
      <c r="XE73" s="75"/>
      <c r="XF73" s="75"/>
      <c r="XG73" s="75"/>
      <c r="XH73" s="75"/>
      <c r="XI73" s="75"/>
      <c r="XJ73" s="75"/>
      <c r="XK73" s="75"/>
      <c r="XL73" s="75"/>
      <c r="XM73" s="75"/>
      <c r="XN73" s="75"/>
      <c r="XO73" s="75"/>
      <c r="XP73" s="75"/>
      <c r="XQ73" s="75"/>
      <c r="XR73" s="75"/>
      <c r="XS73" s="75"/>
      <c r="XT73" s="75"/>
      <c r="XU73" s="75"/>
      <c r="XV73" s="75"/>
      <c r="XW73" s="75"/>
      <c r="XX73" s="75"/>
      <c r="XY73" s="75"/>
      <c r="XZ73" s="75"/>
      <c r="YA73" s="75"/>
      <c r="YB73" s="75"/>
      <c r="YC73" s="75"/>
      <c r="YD73" s="75"/>
      <c r="YE73" s="75"/>
      <c r="YF73" s="75"/>
      <c r="YG73" s="75"/>
      <c r="YH73" s="75"/>
      <c r="YI73" s="75"/>
      <c r="YJ73" s="75"/>
      <c r="YK73" s="75"/>
      <c r="YL73" s="75"/>
      <c r="YM73" s="75"/>
      <c r="YN73" s="75"/>
      <c r="YO73" s="75"/>
      <c r="YP73" s="75"/>
      <c r="YQ73" s="75"/>
      <c r="YR73" s="75"/>
      <c r="YS73" s="75"/>
      <c r="YT73" s="75"/>
      <c r="YU73" s="75"/>
      <c r="YV73" s="75"/>
      <c r="YW73" s="75"/>
      <c r="YX73" s="75"/>
      <c r="YY73" s="75"/>
      <c r="YZ73" s="75"/>
      <c r="ZA73" s="75"/>
      <c r="ZB73" s="75"/>
      <c r="ZC73" s="75"/>
      <c r="ZD73" s="75"/>
      <c r="ZE73" s="75"/>
      <c r="ZF73" s="75"/>
      <c r="ZG73" s="75"/>
      <c r="ZH73" s="75"/>
      <c r="ZI73" s="75"/>
      <c r="ZJ73" s="75"/>
      <c r="ZK73" s="75"/>
      <c r="ZL73" s="75"/>
      <c r="ZM73" s="75"/>
      <c r="ZN73" s="75"/>
      <c r="ZO73" s="75"/>
      <c r="ZP73" s="75"/>
      <c r="ZQ73" s="75"/>
      <c r="ZR73" s="75"/>
      <c r="ZS73" s="75"/>
      <c r="ZT73" s="75"/>
      <c r="ZU73" s="75"/>
      <c r="ZV73" s="75"/>
      <c r="ZW73" s="75"/>
      <c r="ZX73" s="75"/>
      <c r="ZY73" s="75"/>
      <c r="ZZ73" s="75"/>
      <c r="AAA73" s="75"/>
      <c r="AAB73" s="75"/>
      <c r="AAC73" s="75"/>
      <c r="AAD73" s="75"/>
      <c r="AAE73" s="75"/>
      <c r="AAF73" s="75"/>
      <c r="AAG73" s="75"/>
      <c r="AAH73" s="75"/>
      <c r="AAI73" s="75"/>
      <c r="AAJ73" s="75"/>
      <c r="AAK73" s="75"/>
      <c r="AAL73" s="75"/>
      <c r="AAM73" s="75"/>
      <c r="AAN73" s="75"/>
      <c r="AAO73" s="75"/>
      <c r="AAP73" s="75"/>
      <c r="AAQ73" s="75"/>
      <c r="AAR73" s="75"/>
      <c r="AAS73" s="75"/>
      <c r="AAT73" s="75"/>
      <c r="AAU73" s="75"/>
      <c r="AAV73" s="75"/>
      <c r="AAW73" s="75"/>
      <c r="AAX73" s="75"/>
      <c r="AAY73" s="75"/>
      <c r="AAZ73" s="75"/>
      <c r="ABA73" s="75"/>
      <c r="ABB73" s="75"/>
      <c r="ABC73" s="75"/>
      <c r="ABD73" s="75"/>
      <c r="ABE73" s="75"/>
      <c r="ABF73" s="75"/>
      <c r="ABG73" s="75"/>
      <c r="ABH73" s="75"/>
      <c r="ABI73" s="75"/>
      <c r="ABJ73" s="75"/>
      <c r="ABK73" s="75"/>
      <c r="ABL73" s="75"/>
      <c r="ABM73" s="75"/>
      <c r="ABN73" s="75"/>
      <c r="ABO73" s="75"/>
      <c r="ABP73" s="75"/>
      <c r="ABQ73" s="75"/>
      <c r="ABR73" s="75"/>
      <c r="ABS73" s="75"/>
      <c r="ABT73" s="75"/>
      <c r="ABU73" s="75"/>
      <c r="ABV73" s="75"/>
      <c r="ABW73" s="75"/>
      <c r="ABX73" s="75"/>
      <c r="ABY73" s="75"/>
      <c r="ABZ73" s="75"/>
      <c r="ACA73" s="75"/>
      <c r="ACB73" s="75"/>
      <c r="ACC73" s="75"/>
      <c r="ACD73" s="75"/>
      <c r="ACE73" s="75"/>
      <c r="ACF73" s="75"/>
      <c r="ACG73" s="75"/>
      <c r="ACH73" s="75"/>
      <c r="ACI73" s="75"/>
      <c r="ACJ73" s="75"/>
      <c r="ACK73" s="75"/>
      <c r="ACL73" s="75"/>
      <c r="ACM73" s="75"/>
      <c r="ACN73" s="75"/>
      <c r="ACO73" s="75"/>
      <c r="ACP73" s="75"/>
      <c r="ACQ73" s="75"/>
      <c r="ACR73" s="75"/>
      <c r="ACS73" s="75"/>
      <c r="ACT73" s="75"/>
      <c r="ACU73" s="75"/>
      <c r="ACV73" s="75"/>
      <c r="ACW73" s="75"/>
      <c r="ACX73" s="75"/>
      <c r="ACY73" s="75"/>
      <c r="ACZ73" s="75"/>
      <c r="ADA73" s="75"/>
      <c r="ADB73" s="75"/>
      <c r="ADC73" s="75"/>
      <c r="ADD73" s="75"/>
      <c r="ADE73" s="75"/>
      <c r="ADF73" s="75"/>
      <c r="ADG73" s="75"/>
      <c r="ADH73" s="75"/>
      <c r="ADI73" s="75"/>
      <c r="ADJ73" s="75"/>
      <c r="ADK73" s="75"/>
      <c r="ADL73" s="75"/>
      <c r="ADM73" s="75"/>
      <c r="ADN73" s="75"/>
      <c r="ADO73" s="75"/>
      <c r="ADP73" s="75"/>
      <c r="ADQ73" s="75"/>
      <c r="ADR73" s="75"/>
      <c r="ADS73" s="75"/>
      <c r="ADT73" s="75"/>
      <c r="ADU73" s="75"/>
      <c r="ADV73" s="75"/>
      <c r="ADW73" s="75"/>
      <c r="ADX73" s="75"/>
      <c r="ADY73" s="75"/>
      <c r="ADZ73" s="75"/>
      <c r="AEA73" s="75"/>
      <c r="AEB73" s="75"/>
      <c r="AEC73" s="75"/>
      <c r="AED73" s="75"/>
      <c r="AEE73" s="75"/>
      <c r="AEF73" s="75"/>
      <c r="AEG73" s="75"/>
      <c r="AEH73" s="75"/>
      <c r="AEI73" s="75"/>
      <c r="AEJ73" s="75"/>
      <c r="AEK73" s="75"/>
      <c r="AEL73" s="75"/>
      <c r="AEM73" s="75"/>
      <c r="AEN73" s="75"/>
      <c r="AEO73" s="75"/>
      <c r="AEP73" s="75"/>
      <c r="AEQ73" s="75"/>
      <c r="AER73" s="75"/>
      <c r="AES73" s="75"/>
      <c r="AET73" s="75"/>
      <c r="AEU73" s="75"/>
      <c r="AEV73" s="75"/>
      <c r="AEW73" s="75"/>
      <c r="AEX73" s="75"/>
      <c r="AEY73" s="75"/>
      <c r="AEZ73" s="75"/>
      <c r="AFA73" s="75"/>
      <c r="AFB73" s="75"/>
      <c r="AFC73" s="75"/>
      <c r="AFD73" s="75"/>
      <c r="AFE73" s="75"/>
      <c r="AFF73" s="75"/>
      <c r="AFG73" s="75"/>
      <c r="AFH73" s="75"/>
      <c r="AFI73" s="75"/>
      <c r="AFJ73" s="75"/>
      <c r="AFK73" s="75"/>
      <c r="AFL73" s="75"/>
      <c r="AFM73" s="75"/>
      <c r="AFN73" s="75"/>
      <c r="AFO73" s="75"/>
      <c r="AFP73" s="75"/>
      <c r="AFQ73" s="75"/>
      <c r="AFR73" s="75"/>
      <c r="AFS73" s="75"/>
      <c r="AFT73" s="75"/>
      <c r="AFU73" s="75"/>
      <c r="AFV73" s="75"/>
      <c r="AFW73" s="75"/>
      <c r="AFX73" s="75"/>
      <c r="AFY73" s="75"/>
      <c r="AFZ73" s="75"/>
      <c r="AGA73" s="75"/>
      <c r="AGB73" s="75"/>
      <c r="AGC73" s="75"/>
      <c r="AGD73" s="75"/>
      <c r="AGE73" s="75"/>
      <c r="AGF73" s="75"/>
      <c r="AGG73" s="75"/>
      <c r="AGH73" s="75"/>
      <c r="AGI73" s="75"/>
      <c r="AGJ73" s="75"/>
      <c r="AGK73" s="75"/>
      <c r="AGL73" s="75"/>
      <c r="AGM73" s="75"/>
      <c r="AGN73" s="75"/>
      <c r="AGO73" s="75"/>
      <c r="AGP73" s="75"/>
      <c r="AGQ73" s="75"/>
      <c r="AGR73" s="75"/>
      <c r="AGS73" s="75"/>
      <c r="AGT73" s="75"/>
      <c r="AGU73" s="75"/>
      <c r="AGV73" s="75"/>
      <c r="AGW73" s="75"/>
      <c r="AGX73" s="75"/>
      <c r="AGY73" s="75"/>
      <c r="AGZ73" s="75"/>
      <c r="AHA73" s="75"/>
      <c r="AHB73" s="75"/>
      <c r="AHC73" s="75"/>
      <c r="AHD73" s="75"/>
      <c r="AHE73" s="75"/>
      <c r="AHF73" s="75"/>
      <c r="AHG73" s="75"/>
      <c r="AHH73" s="75"/>
      <c r="AHI73" s="75"/>
      <c r="AHJ73" s="75"/>
      <c r="AHK73" s="75"/>
      <c r="AHL73" s="75"/>
      <c r="AHM73" s="75"/>
      <c r="AHN73" s="75"/>
      <c r="AHO73" s="75"/>
      <c r="AHP73" s="75"/>
      <c r="AHQ73" s="75"/>
      <c r="AHR73" s="75"/>
      <c r="AHS73" s="75"/>
      <c r="AHT73" s="75"/>
      <c r="AHU73" s="75"/>
      <c r="AHV73" s="75"/>
      <c r="AHW73" s="75"/>
      <c r="AHX73" s="75"/>
      <c r="AHY73" s="75"/>
      <c r="AHZ73" s="75"/>
      <c r="AIA73" s="75"/>
      <c r="AIB73" s="75"/>
      <c r="AIC73" s="75"/>
      <c r="AID73" s="75"/>
      <c r="AIE73" s="75"/>
      <c r="AIF73" s="75"/>
      <c r="AIG73" s="75"/>
      <c r="AIH73" s="75"/>
      <c r="AII73" s="75"/>
      <c r="AIJ73" s="75"/>
      <c r="AIK73" s="75"/>
      <c r="AIL73" s="75"/>
      <c r="AIM73" s="75"/>
      <c r="AIN73" s="75"/>
      <c r="AIO73" s="75"/>
      <c r="AIP73" s="75"/>
      <c r="AIQ73" s="75"/>
      <c r="AIR73" s="75"/>
      <c r="AIS73" s="75"/>
      <c r="AIT73" s="75"/>
      <c r="AIU73" s="75"/>
      <c r="AIV73" s="75"/>
      <c r="AIW73" s="75"/>
      <c r="AIX73" s="75"/>
      <c r="AIY73" s="75"/>
      <c r="AIZ73" s="75"/>
      <c r="AJA73" s="75"/>
      <c r="AJB73" s="75"/>
      <c r="AJC73" s="75"/>
      <c r="AJD73" s="75"/>
      <c r="AJE73" s="75"/>
      <c r="AJF73" s="75"/>
      <c r="AJG73" s="75"/>
      <c r="AJH73" s="75"/>
      <c r="AJI73" s="75"/>
      <c r="AJJ73" s="75"/>
      <c r="AJK73" s="75"/>
      <c r="AJL73" s="75"/>
      <c r="AJM73" s="75"/>
      <c r="AJN73" s="75"/>
      <c r="AJO73" s="75"/>
      <c r="AJP73" s="75"/>
      <c r="AJQ73" s="75"/>
      <c r="AJR73" s="75"/>
      <c r="AJS73" s="75"/>
      <c r="AJT73" s="75"/>
      <c r="AJU73" s="75"/>
      <c r="AJV73" s="75"/>
      <c r="AJW73" s="75"/>
      <c r="AJX73" s="75"/>
      <c r="AJY73" s="75"/>
      <c r="AJZ73" s="75"/>
      <c r="AKA73" s="75"/>
      <c r="AKB73" s="75"/>
      <c r="AKC73" s="75"/>
      <c r="AKD73" s="75"/>
      <c r="AKE73" s="75"/>
      <c r="AKF73" s="75"/>
      <c r="AKG73" s="75"/>
      <c r="AKH73" s="75"/>
      <c r="AKI73" s="75"/>
      <c r="AKJ73" s="75"/>
      <c r="AKK73" s="75"/>
      <c r="AKL73" s="75"/>
      <c r="AKM73" s="75"/>
      <c r="AKN73" s="75"/>
      <c r="AKO73" s="75"/>
      <c r="AKP73" s="75"/>
      <c r="AKQ73" s="75"/>
      <c r="AKR73" s="75"/>
      <c r="AKS73" s="75"/>
      <c r="AKT73" s="75"/>
      <c r="AKU73" s="75"/>
      <c r="AKV73" s="75"/>
      <c r="AKW73" s="75"/>
      <c r="AKX73" s="75"/>
      <c r="AKY73" s="75"/>
      <c r="AKZ73" s="75"/>
      <c r="ALA73" s="75"/>
      <c r="ALB73" s="75"/>
      <c r="ALC73" s="75"/>
      <c r="ALD73" s="75"/>
      <c r="ALE73" s="75"/>
      <c r="ALF73" s="75"/>
      <c r="ALG73" s="75"/>
      <c r="ALH73" s="75"/>
      <c r="ALI73" s="75"/>
      <c r="ALJ73" s="75"/>
      <c r="ALK73" s="75"/>
      <c r="ALL73" s="75"/>
      <c r="ALM73" s="75"/>
      <c r="ALN73" s="75"/>
      <c r="ALO73" s="75"/>
      <c r="ALP73" s="75"/>
      <c r="ALQ73" s="75"/>
      <c r="ALR73" s="75"/>
      <c r="ALS73" s="75"/>
      <c r="ALT73" s="75"/>
      <c r="ALU73" s="75"/>
      <c r="ALV73" s="75"/>
      <c r="ALW73" s="75"/>
      <c r="ALX73" s="75"/>
      <c r="ALY73" s="75"/>
      <c r="ALZ73" s="75"/>
      <c r="AMA73" s="75"/>
      <c r="AMB73" s="75"/>
      <c r="AMC73" s="75"/>
      <c r="AMD73" s="75"/>
      <c r="AME73" s="75"/>
      <c r="AMF73" s="75"/>
      <c r="AMG73" s="75"/>
      <c r="AMH73" s="75"/>
      <c r="AMI73" s="75"/>
      <c r="AMJ73" s="75"/>
    </row>
    <row r="74" spans="1:1024" s="43" customFormat="1" ht="14.25" customHeight="1" x14ac:dyDescent="0.2">
      <c r="A74" s="1"/>
      <c r="B74" s="2"/>
      <c r="C74" s="2"/>
      <c r="D74" s="1"/>
      <c r="E74" s="1"/>
      <c r="F74" s="1"/>
      <c r="G74" s="1"/>
      <c r="H74" s="1"/>
      <c r="I74" s="1"/>
      <c r="J74" s="3"/>
      <c r="K74" s="1"/>
      <c r="L74" s="1"/>
    </row>
    <row r="82" ht="9.75" customHeight="1" x14ac:dyDescent="0.2"/>
  </sheetData>
  <mergeCells count="44">
    <mergeCell ref="K21:K22"/>
    <mergeCell ref="L21:L22"/>
    <mergeCell ref="F21:F2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A11:L11"/>
    <mergeCell ref="A12:L12"/>
    <mergeCell ref="A13:D13"/>
    <mergeCell ref="A14:D14"/>
    <mergeCell ref="A15:G15"/>
    <mergeCell ref="H15:L15"/>
    <mergeCell ref="A56:D56"/>
    <mergeCell ref="G56:L56"/>
    <mergeCell ref="A66:D66"/>
    <mergeCell ref="K73:L73"/>
    <mergeCell ref="A67:E67"/>
    <mergeCell ref="F67:L67"/>
    <mergeCell ref="A71:E71"/>
    <mergeCell ref="F71:L71"/>
    <mergeCell ref="A72:E72"/>
    <mergeCell ref="F72:L72"/>
    <mergeCell ref="A73:D73"/>
    <mergeCell ref="E73:G73"/>
    <mergeCell ref="H73:J73"/>
    <mergeCell ref="E66:G66"/>
    <mergeCell ref="H66:J66"/>
    <mergeCell ref="K66:L66"/>
  </mergeCells>
  <conditionalFormatting sqref="B2">
    <cfRule type="duplicateValues" dxfId="4" priority="3"/>
  </conditionalFormatting>
  <conditionalFormatting sqref="B3">
    <cfRule type="duplicateValues" dxfId="3" priority="4"/>
  </conditionalFormatting>
  <conditionalFormatting sqref="B4">
    <cfRule type="duplicateValues" dxfId="2" priority="5"/>
  </conditionalFormatting>
  <conditionalFormatting sqref="B57:B1048576 B1 B6:B7 B9:B11 B16:B22">
    <cfRule type="duplicateValues" dxfId="1" priority="2"/>
  </conditionalFormatting>
  <conditionalFormatting sqref="G63:G64 G57:G61">
    <cfRule type="duplicateValues" dxfId="0" priority="6"/>
  </conditionalFormatting>
  <printOptions horizontalCentered="1"/>
  <pageMargins left="0.196527777777778" right="0.196527777777778" top="0.905555555555556" bottom="0.86597222222222203" header="0.15763888888888899" footer="0.118055555555556"/>
  <pageSetup paperSize="9" scale="66" firstPageNumber="0" fitToHeight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Велокросс</vt:lpstr>
      <vt:lpstr>Велокросс!Заголовки_для_печати</vt:lpstr>
      <vt:lpstr>Велокросс!Область_печати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1</cp:revision>
  <cp:lastPrinted>2021-12-27T14:23:41Z</cp:lastPrinted>
  <dcterms:created xsi:type="dcterms:W3CDTF">1996-10-08T23:32:33Z</dcterms:created>
  <dcterms:modified xsi:type="dcterms:W3CDTF">2023-12-07T06:53:39Z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