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14673CD-94B9-4125-BE15-917A680E27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3-14 лет ю Ф" sheetId="3" r:id="rId1"/>
    <sheet name="Лист1" sheetId="1" r:id="rId2"/>
  </sheets>
  <externalReferences>
    <externalReference r:id="rId3"/>
    <externalReference r:id="rId4"/>
    <externalReference r:id="rId5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Пролог">[2]Настройки!$I$2</definedName>
    <definedName name="_xlnm.Print_Titles" localSheetId="0">'13-14 лет ю Ф'!$21:$21</definedName>
    <definedName name="_xlnm.Print_Area" localSheetId="0">'13-14 лет ю Ф'!$A$1:$O$43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3" l="1"/>
  <c r="H43" i="3"/>
  <c r="E43" i="3"/>
  <c r="I35" i="3"/>
  <c r="I34" i="3"/>
  <c r="I32" i="3"/>
  <c r="H26" i="3"/>
  <c r="G26" i="3"/>
  <c r="F26" i="3"/>
  <c r="E26" i="3"/>
  <c r="D26" i="3"/>
  <c r="C26" i="3"/>
  <c r="M25" i="3"/>
  <c r="H25" i="3"/>
  <c r="G25" i="3"/>
  <c r="F25" i="3"/>
  <c r="E25" i="3"/>
  <c r="D25" i="3"/>
  <c r="C25" i="3"/>
  <c r="M24" i="3"/>
  <c r="H24" i="3"/>
  <c r="G24" i="3"/>
  <c r="F24" i="3"/>
  <c r="E24" i="3"/>
  <c r="D24" i="3"/>
  <c r="C24" i="3"/>
  <c r="M23" i="3"/>
  <c r="H23" i="3"/>
  <c r="G23" i="3"/>
  <c r="F23" i="3"/>
  <c r="O35" i="3" s="1"/>
  <c r="E23" i="3"/>
  <c r="D23" i="3"/>
  <c r="C23" i="3"/>
  <c r="O30" i="3" l="1"/>
  <c r="O32" i="3"/>
  <c r="O34" i="3"/>
  <c r="I33" i="3"/>
  <c r="I31" i="3" s="1"/>
  <c r="I30" i="3" s="1"/>
  <c r="O29" i="3"/>
  <c r="O31" i="3"/>
  <c r="O33" i="3"/>
</calcChain>
</file>

<file path=xl/sharedStrings.xml><?xml version="1.0" encoding="utf-8"?>
<sst xmlns="http://schemas.openxmlformats.org/spreadsheetml/2006/main" count="67" uniqueCount="66">
  <si>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</si>
  <si>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</si>
  <si>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</si>
  <si>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</si>
  <si>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/>
  </si>
  <si>
    <t>ИТОГОВЫЙ ПРОТОКОЛ</t>
  </si>
  <si>
    <t>ВМХ - фристайл - парк ( или парк - смешанный )</t>
  </si>
  <si>
    <t>МЕСТО ПРОВЕДЕНИЯ: г. Москва</t>
  </si>
  <si>
    <t>НАЧАЛО ГОНКИ: 10ч 00м</t>
  </si>
  <si>
    <t>№ ВРВС: 0080061612Я</t>
  </si>
  <si>
    <t>ДАТА ПРОВЕДЕНИЯ: 21-24 апреля 2023 года</t>
  </si>
  <si>
    <t>ОКОНЧАНИЕ ГОНКИ: 17ч 00м</t>
  </si>
  <si>
    <t>№ ЕКП 2023: 29851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</si>
  <si>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</si>
  <si>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</si>
  <si>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</si>
  <si>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РЕГ.НОМЕР: Рамстрой </t>
  </si>
  <si>
    <t>ГЛАВНЫЙ СУДЬЯ:</t>
  </si>
  <si>
    <t>ДЫШАКОВ А.С.(ВК, г.Москва)</t>
  </si>
  <si>
    <t>ВЫСОТА СТАРТОВОЙ ГОРЫ (HD)(м):</t>
  </si>
  <si>
    <t>ГЛАВНЫЙ СЕКРЕТАРЬ:</t>
  </si>
  <si>
    <t>ГВОЗДЁВ К.Е. (1 к, г. Москва)</t>
  </si>
  <si>
    <t>КОНТРОЛЬНОЕ ВРЕМЯ (МИН):</t>
  </si>
  <si>
    <t>СУДЬЯ НА ФИНИШЕ:</t>
  </si>
  <si>
    <t>АНДРИЯНОВ А.С. (ВК, г.Москва)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</si>
  <si>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</si>
  <si>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</si>
  <si>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</si>
  <si>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</si>
  <si>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</si>
  <si>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</si>
  <si>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</si>
  <si>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</si>
  <si>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 И МЕСТО В КВАЛИФИКАЦИИ</t>
  </si>
  <si>
    <t>РЕЗУЛЬТАТ В ФИНАЛАХ</t>
  </si>
  <si>
    <t>РЕЗУЛЬТАТ</t>
  </si>
  <si>
    <t>ВЫПОЛНЕНИЕ НТУ ЕВСК</t>
  </si>
  <si>
    <t>ПРИМЕЧАНИЕ</t>
  </si>
  <si>
    <t>1 попытка</t>
  </si>
  <si>
    <t>2 попытка</t>
  </si>
  <si>
    <t>ПОГОДНЫЕ УСЛОВИЯ</t>
  </si>
  <si>
    <t>СТАТИСТИКА ГОНКИ</t>
  </si>
  <si>
    <t>Температура: +16+17</t>
  </si>
  <si>
    <t>Субъектов РФ</t>
  </si>
  <si>
    <t>ЗМС</t>
  </si>
  <si>
    <t>Влажность: 72%</t>
  </si>
  <si>
    <t>Заявлено</t>
  </si>
  <si>
    <t>МСМК</t>
  </si>
  <si>
    <t>Осадки: н. дождь</t>
  </si>
  <si>
    <t>Стартовало</t>
  </si>
  <si>
    <t>МС</t>
  </si>
  <si>
    <t>Ветер: 3,0 км/ч (ю)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</si>
  <si>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</si>
  <si>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</si>
  <si>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</si>
  <si>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</si>
  <si>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</si>
  <si>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</si>
  <si>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</si>
  <si>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</si>
  <si>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</si>
  <si>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</si>
  <si>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</si>
  <si>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</si>
  <si>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Юноши 13-14 лет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</si>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</sst>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9" fillId="0" borderId="11" xfId="1" applyFont="1" applyFill="1" applyBorder="1" applyAlignment="1">
      <alignment horizontal="left" vertical="center"/>
    </xf>
    <xf numFmtId="0" fontId="11" fillId="0" borderId="11" xfId="1" applyFont="1" applyBorder="1" applyAlignment="1">
      <alignment horizontal="right" vertical="center"/>
    </xf>
    <xf numFmtId="0" fontId="9" fillId="0" borderId="12" xfId="2" applyFont="1" applyFill="1" applyBorder="1" applyAlignment="1" applyProtection="1">
      <alignment horizontal="right" vertical="center"/>
    </xf>
    <xf numFmtId="0" fontId="10" fillId="0" borderId="8" xfId="1" applyFont="1" applyBorder="1" applyAlignment="1">
      <alignment vertical="center"/>
    </xf>
    <xf numFmtId="0" fontId="1" fillId="0" borderId="8" xfId="1" applyFont="1" applyFill="1" applyBorder="1" applyAlignment="1">
      <alignment horizontal="left" vertical="center"/>
    </xf>
    <xf numFmtId="0" fontId="11" fillId="0" borderId="8" xfId="1" applyFont="1" applyBorder="1" applyAlignment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vertical="center"/>
    </xf>
    <xf numFmtId="0" fontId="10" fillId="0" borderId="14" xfId="2" applyFont="1" applyFill="1" applyBorder="1" applyAlignment="1" applyProtection="1">
      <alignment horizontal="right" vertical="center"/>
    </xf>
    <xf numFmtId="0" fontId="12" fillId="0" borderId="16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12" fillId="0" borderId="16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1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1" fontId="10" fillId="0" borderId="17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13" fillId="0" borderId="0" xfId="1" applyFont="1" applyAlignment="1">
      <alignment vertical="center"/>
    </xf>
    <xf numFmtId="46" fontId="13" fillId="3" borderId="33" xfId="3" applyNumberFormat="1" applyFont="1" applyFill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3" xfId="2" applyFont="1" applyBorder="1" applyAlignment="1">
      <alignment horizontal="left" vertical="center"/>
    </xf>
    <xf numFmtId="14" fontId="4" fillId="0" borderId="33" xfId="2" applyNumberFormat="1" applyFont="1" applyBorder="1" applyAlignment="1">
      <alignment horizontal="center" vertical="center"/>
    </xf>
    <xf numFmtId="2" fontId="4" fillId="0" borderId="33" xfId="2" applyNumberFormat="1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justify"/>
    </xf>
    <xf numFmtId="0" fontId="16" fillId="0" borderId="0" xfId="4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164" fontId="1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9" fillId="2" borderId="38" xfId="1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40" xfId="1" applyFont="1" applyBorder="1" applyAlignment="1">
      <alignment vertical="center"/>
    </xf>
    <xf numFmtId="49" fontId="10" fillId="0" borderId="16" xfId="1" applyNumberFormat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9" fontId="10" fillId="0" borderId="14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15" xfId="2" applyNumberFormat="1" applyFont="1" applyBorder="1" applyAlignment="1">
      <alignment horizontal="center" vertical="center"/>
    </xf>
    <xf numFmtId="0" fontId="4" fillId="0" borderId="43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42" xfId="2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4" fillId="0" borderId="31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32" xfId="2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left" vertical="center"/>
    </xf>
    <xf numFmtId="49" fontId="10" fillId="0" borderId="14" xfId="1" applyNumberFormat="1" applyFont="1" applyBorder="1" applyAlignment="1">
      <alignment vertical="center"/>
    </xf>
    <xf numFmtId="49" fontId="10" fillId="0" borderId="17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23" xfId="3" applyFont="1" applyFill="1" applyBorder="1" applyAlignment="1">
      <alignment horizontal="center" vertical="center" wrapText="1"/>
    </xf>
    <xf numFmtId="0" fontId="13" fillId="2" borderId="30" xfId="3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46" fontId="13" fillId="2" borderId="24" xfId="3" applyNumberFormat="1" applyFont="1" applyFill="1" applyBorder="1" applyAlignment="1">
      <alignment horizontal="center" vertical="center" wrapText="1"/>
    </xf>
    <xf numFmtId="46" fontId="13" fillId="2" borderId="25" xfId="3" applyNumberFormat="1" applyFont="1" applyFill="1" applyBorder="1" applyAlignment="1">
      <alignment horizontal="center" vertical="center" wrapText="1"/>
    </xf>
    <xf numFmtId="46" fontId="13" fillId="2" borderId="31" xfId="3" applyNumberFormat="1" applyFont="1" applyFill="1" applyBorder="1" applyAlignment="1">
      <alignment horizontal="center" vertical="center" wrapText="1"/>
    </xf>
    <xf numFmtId="46" fontId="13" fillId="2" borderId="32" xfId="3" applyNumberFormat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46" fontId="13" fillId="2" borderId="23" xfId="3" applyNumberFormat="1" applyFont="1" applyFill="1" applyBorder="1" applyAlignment="1">
      <alignment horizontal="center" vertical="center" wrapText="1"/>
    </xf>
    <xf numFmtId="46" fontId="13" fillId="2" borderId="30" xfId="3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ID4938_RS_1" xfId="4" xr:uid="{00000000-0005-0000-0000-000003000000}"/>
    <cellStyle name="Обычный_Стартовый протокол Смирнов_20101106_Result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28577</xdr:rowOff>
    </xdr:from>
    <xdr:to>
      <xdr:col>1</xdr:col>
      <xdr:colOff>421821</xdr:colOff>
      <xdr:row>2</xdr:row>
      <xdr:rowOff>217715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7"/>
          <a:ext cx="755196" cy="760638"/>
        </a:xfrm>
        <a:prstGeom prst="rect">
          <a:avLst/>
        </a:prstGeom>
      </xdr:spPr>
    </xdr:pic>
    <xdr:clientData/>
  </xdr:twoCellAnchor>
  <xdr:twoCellAnchor editAs="oneCell">
    <xdr:from>
      <xdr:col>2</xdr:col>
      <xdr:colOff>14698</xdr:colOff>
      <xdr:row>0</xdr:row>
      <xdr:rowOff>72118</xdr:rowOff>
    </xdr:from>
    <xdr:to>
      <xdr:col>3</xdr:col>
      <xdr:colOff>176893</xdr:colOff>
      <xdr:row>2</xdr:row>
      <xdr:rowOff>258535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73" y="72118"/>
          <a:ext cx="971820" cy="757917"/>
        </a:xfrm>
        <a:prstGeom prst="rect">
          <a:avLst/>
        </a:prstGeom>
      </xdr:spPr>
    </xdr:pic>
    <xdr:clientData/>
  </xdr:twoCellAnchor>
  <xdr:twoCellAnchor editAs="oneCell">
    <xdr:from>
      <xdr:col>3</xdr:col>
      <xdr:colOff>235448</xdr:colOff>
      <xdr:row>0</xdr:row>
      <xdr:rowOff>0</xdr:rowOff>
    </xdr:from>
    <xdr:to>
      <xdr:col>4</xdr:col>
      <xdr:colOff>53511</xdr:colOff>
      <xdr:row>3</xdr:row>
      <xdr:rowOff>61837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148" y="0"/>
          <a:ext cx="1218238" cy="919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!\&#1052;&#1085;&#1086;&#1075;&#1086;&#1076;&#1085;&#1077;&#1074;&#1085;&#1072;&#1103;%20&#1075;&#1086;&#1085;&#1082;&#1072;_202203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2022\&#1052;&#1086;&#1089;&#1082;&#1074;&#1072;\&#1052;&#1085;&#1086;&#1075;&#1086;&#1076;&#1085;&#1077;&#1074;&#1085;&#1072;&#1103;%20&#1075;&#1086;&#1085;&#1082;&#1072;_20220607!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6;&#1088;&#1077;&#1074;&#1085;&#1086;&#1074;&#1072;&#1085;&#1080;&#1103;%202023\&#1060;&#1088;&#1080;&#1089;&#1090;&#1072;&#1081;&#1083;%20&#1050;&#1056;%20&#1080;%20&#1042;&#1057;%20&#1055;&#1072;&#1088;&#1082;%2021-24.04.2023\&#1055;&#1088;&#1086;&#1090;&#1086;&#1082;&#1086;&#1083;&#1099;%20&#1085;&#1086;&#1074;&#1099;&#1077;\&#1042;&#1052;&#1061;%20&#1092;&#1088;&#1080;&#1089;&#1090;&#1072;&#1081;&#1083;%20&#1087;&#1072;&#1088;&#1082;%2021-24.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Предварительный список"/>
      <sheetName val="Стартовый протокол"/>
      <sheetName val="Итоговый протокол"/>
      <sheetName val="Пролог"/>
      <sheetName val="Сумма-пролог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Пролог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13-14 лет ю"/>
      <sheetName val="15-16 лет д"/>
      <sheetName val="15-16 лет ю"/>
      <sheetName val="17-18 лет ю-ки"/>
      <sheetName val="17-18 лет ю-ры"/>
      <sheetName val="Жен "/>
      <sheetName val="Муж"/>
      <sheetName val="13-14 лет Стартовый Ф"/>
      <sheetName val="15-16 лет д Стартовый Ф"/>
      <sheetName val="15-16 лет ю Стартовый Ф"/>
      <sheetName val="17-18 лет ю-ры Стартовый Ф"/>
      <sheetName val="Жен  Стартовый Ф"/>
      <sheetName val="Муж Стартовый Ф"/>
      <sheetName val="13-14 лет ю Ф"/>
      <sheetName val="15-16 лет д Ф"/>
      <sheetName val="15-16 лет ю Ф"/>
      <sheetName val="17-18 лет ю-ки Ф"/>
      <sheetName val="17-18 лет ю-ры Ф"/>
      <sheetName val="Жен Ф"/>
      <sheetName val="Муж Ф"/>
    </sheetNames>
    <sheetDataSet>
      <sheetData sheetId="0">
        <row r="3">
          <cell r="A3">
            <v>1</v>
          </cell>
          <cell r="B3">
            <v>10061949941</v>
          </cell>
          <cell r="C3" t="str">
            <v>РИЗАЕВ Ирек</v>
          </cell>
          <cell r="D3">
            <v>35704</v>
          </cell>
          <cell r="E3" t="str">
            <v>МСМК</v>
          </cell>
          <cell r="F3" t="str">
            <v>Республика Татарстан</v>
          </cell>
          <cell r="G3" t="str">
            <v>ЦСП МС РТ, город Казань</v>
          </cell>
        </row>
        <row r="4">
          <cell r="A4">
            <v>2</v>
          </cell>
          <cell r="B4">
            <v>10097223080</v>
          </cell>
          <cell r="C4" t="str">
            <v>ШАРИФИЕВ Амир</v>
          </cell>
          <cell r="D4">
            <v>37930</v>
          </cell>
          <cell r="E4" t="str">
            <v>КМС</v>
          </cell>
          <cell r="F4" t="str">
            <v>Республика Татарстан</v>
          </cell>
          <cell r="G4" t="str">
            <v>ЦСП МС РТ, город Казань</v>
          </cell>
        </row>
        <row r="5">
          <cell r="A5">
            <v>3</v>
          </cell>
          <cell r="B5">
            <v>10084695734</v>
          </cell>
          <cell r="C5" t="str">
            <v>ФОМИНОВ Никита</v>
          </cell>
          <cell r="D5">
            <v>36281</v>
          </cell>
          <cell r="E5" t="str">
            <v>МС</v>
          </cell>
          <cell r="F5" t="str">
            <v>Санкт-Петербург</v>
          </cell>
          <cell r="G5" t="str">
            <v>ГБУ СШОР №2 Калининского района</v>
          </cell>
        </row>
        <row r="6">
          <cell r="A6">
            <v>4</v>
          </cell>
          <cell r="B6">
            <v>10097609262</v>
          </cell>
          <cell r="C6" t="str">
            <v>ЛАНДИСБЕРГ Евгений</v>
          </cell>
          <cell r="D6">
            <v>37495</v>
          </cell>
          <cell r="E6" t="str">
            <v>КМС</v>
          </cell>
          <cell r="F6" t="str">
            <v>Санкт-Петербург</v>
          </cell>
          <cell r="G6" t="str">
            <v>ГБУ СШОР №2 Калининского района</v>
          </cell>
        </row>
        <row r="7">
          <cell r="A7">
            <v>5</v>
          </cell>
          <cell r="B7">
            <v>10097183977</v>
          </cell>
          <cell r="C7" t="str">
            <v>СЕЛЕЗНЁВ Тимур</v>
          </cell>
          <cell r="D7">
            <v>35868</v>
          </cell>
          <cell r="E7" t="str">
            <v>КМС</v>
          </cell>
          <cell r="F7" t="str">
            <v>Санкт-Петербург</v>
          </cell>
          <cell r="G7" t="str">
            <v>ГБУ СШОР №2 Калининского района</v>
          </cell>
        </row>
        <row r="8">
          <cell r="A8">
            <v>6</v>
          </cell>
          <cell r="B8">
            <v>10139701101</v>
          </cell>
          <cell r="C8" t="str">
            <v>НЕЧИПОРЮК Данил</v>
          </cell>
          <cell r="D8">
            <v>38342</v>
          </cell>
          <cell r="E8" t="str">
            <v>1 СР</v>
          </cell>
          <cell r="F8" t="str">
            <v>Санкт-Петербург</v>
          </cell>
        </row>
        <row r="9">
          <cell r="A9">
            <v>7</v>
          </cell>
          <cell r="B9">
            <v>10139700794</v>
          </cell>
          <cell r="C9" t="str">
            <v>ЧАЩИН Никита</v>
          </cell>
          <cell r="D9">
            <v>38349</v>
          </cell>
          <cell r="E9" t="str">
            <v>1 СР</v>
          </cell>
          <cell r="F9" t="str">
            <v>Санкт-Петербург</v>
          </cell>
        </row>
        <row r="10">
          <cell r="A10">
            <v>8</v>
          </cell>
          <cell r="B10">
            <v>10119707377</v>
          </cell>
          <cell r="C10" t="str">
            <v>ЭЙЛАЗОВ Тимур</v>
          </cell>
          <cell r="D10">
            <v>38322</v>
          </cell>
          <cell r="E10" t="str">
            <v>1 СР</v>
          </cell>
          <cell r="F10" t="str">
            <v>Оренбургская область</v>
          </cell>
          <cell r="G10" t="str">
            <v>РОО "ФВСОО"</v>
          </cell>
        </row>
        <row r="11">
          <cell r="A11">
            <v>9</v>
          </cell>
          <cell r="B11">
            <v>10131862588</v>
          </cell>
          <cell r="C11" t="str">
            <v>БАТАЕВ Руслан</v>
          </cell>
          <cell r="D11">
            <v>37383</v>
          </cell>
          <cell r="E11" t="str">
            <v>1 СР</v>
          </cell>
          <cell r="F11" t="str">
            <v>Оренбургская область</v>
          </cell>
          <cell r="G11" t="str">
            <v>РОО "ФВСОО"</v>
          </cell>
        </row>
        <row r="12">
          <cell r="A12">
            <v>10</v>
          </cell>
          <cell r="B12">
            <v>10089109335</v>
          </cell>
          <cell r="C12" t="str">
            <v>АЛИЕВ Анар</v>
          </cell>
          <cell r="D12">
            <v>37694</v>
          </cell>
          <cell r="E12" t="str">
            <v>МС</v>
          </cell>
          <cell r="F12" t="str">
            <v>Калининградская область</v>
          </cell>
          <cell r="G12" t="str">
            <v>ГАУ КО КСШОР г.Калининграда</v>
          </cell>
        </row>
        <row r="13">
          <cell r="A13">
            <v>11</v>
          </cell>
          <cell r="B13">
            <v>10084682192</v>
          </cell>
          <cell r="C13" t="str">
            <v>ИСАКОВ Никита</v>
          </cell>
          <cell r="D13">
            <v>35954</v>
          </cell>
          <cell r="E13" t="str">
            <v>КМС</v>
          </cell>
          <cell r="F13" t="str">
            <v>Красноярский край</v>
          </cell>
          <cell r="G13" t="str">
            <v>РОО "Федерация велосипедного спорта Красноярского края"</v>
          </cell>
        </row>
        <row r="14">
          <cell r="A14">
            <v>12</v>
          </cell>
          <cell r="B14">
            <v>10130778919</v>
          </cell>
          <cell r="C14" t="str">
            <v>РУДАКОВ Артём</v>
          </cell>
          <cell r="D14">
            <v>38065</v>
          </cell>
          <cell r="E14" t="str">
            <v>1 СР</v>
          </cell>
          <cell r="F14" t="str">
            <v>Красноярский край</v>
          </cell>
          <cell r="G14" t="str">
            <v>РОО "Федерация велосипедного спорта Красноярского края"</v>
          </cell>
        </row>
        <row r="15">
          <cell r="A15">
            <v>13</v>
          </cell>
          <cell r="B15">
            <v>10066301807</v>
          </cell>
          <cell r="C15" t="str">
            <v>ЛЮБИШКИН Арсений</v>
          </cell>
          <cell r="D15">
            <v>37951</v>
          </cell>
          <cell r="E15" t="str">
            <v>КМС</v>
          </cell>
          <cell r="F15" t="str">
            <v>Краснодарский край</v>
          </cell>
          <cell r="G15" t="str">
            <v>ГБУ КК "СШОР по велосипедному спорту"</v>
          </cell>
        </row>
        <row r="16">
          <cell r="A16">
            <v>14</v>
          </cell>
          <cell r="B16">
            <v>10066301908</v>
          </cell>
          <cell r="C16" t="str">
            <v>МОЛЛАЕВ Александр</v>
          </cell>
          <cell r="D16">
            <v>37610</v>
          </cell>
          <cell r="E16" t="str">
            <v>КМС</v>
          </cell>
          <cell r="F16" t="str">
            <v>Краснодарский край</v>
          </cell>
          <cell r="G16" t="str">
            <v>ГБУ КК "СШОР по велосипедному спорту"</v>
          </cell>
        </row>
        <row r="17">
          <cell r="A17">
            <v>15</v>
          </cell>
          <cell r="B17">
            <v>10084822743</v>
          </cell>
          <cell r="C17" t="str">
            <v>АГАРКОВ Артём</v>
          </cell>
          <cell r="D17">
            <v>35310</v>
          </cell>
          <cell r="E17" t="str">
            <v>КМС</v>
          </cell>
          <cell r="F17" t="str">
            <v>Московская область</v>
          </cell>
          <cell r="G17" t="str">
            <v>ГБПОУ МО "УОР №1"</v>
          </cell>
        </row>
        <row r="18">
          <cell r="A18">
            <v>16</v>
          </cell>
          <cell r="B18">
            <v>10066304231</v>
          </cell>
          <cell r="C18" t="str">
            <v>СУПОНИН Сергей</v>
          </cell>
          <cell r="D18">
            <v>36336</v>
          </cell>
          <cell r="E18" t="str">
            <v>КМС</v>
          </cell>
          <cell r="F18" t="str">
            <v>Московская область</v>
          </cell>
          <cell r="G18" t="str">
            <v>ГБПОУ МО "УОР №1"</v>
          </cell>
        </row>
        <row r="19">
          <cell r="A19">
            <v>17</v>
          </cell>
          <cell r="B19">
            <v>10119778826</v>
          </cell>
          <cell r="C19" t="str">
            <v>ТАРАСОВ Никита</v>
          </cell>
          <cell r="D19">
            <v>38185</v>
          </cell>
          <cell r="E19" t="str">
            <v>КМС</v>
          </cell>
          <cell r="F19" t="str">
            <v>Московская область</v>
          </cell>
          <cell r="G19" t="str">
            <v>ГБПОУ МО "УОР №1"</v>
          </cell>
        </row>
        <row r="20">
          <cell r="A20">
            <v>18</v>
          </cell>
          <cell r="B20">
            <v>10129965129</v>
          </cell>
          <cell r="C20" t="str">
            <v>ЛУТФУЛЛИН Дамир</v>
          </cell>
          <cell r="D20">
            <v>38300</v>
          </cell>
          <cell r="E20" t="str">
            <v>КМС</v>
          </cell>
          <cell r="F20" t="str">
            <v>Москва</v>
          </cell>
          <cell r="G20" t="str">
            <v>ГБУ ДО "Московская академия велосипедного спорта"</v>
          </cell>
        </row>
        <row r="21">
          <cell r="A21">
            <v>19</v>
          </cell>
          <cell r="B21">
            <v>10129960479</v>
          </cell>
          <cell r="C21" t="str">
            <v>ЛОГИНОВ Андрей</v>
          </cell>
          <cell r="D21">
            <v>38339</v>
          </cell>
          <cell r="E21" t="str">
            <v>КМС</v>
          </cell>
          <cell r="F21" t="str">
            <v>Москва</v>
          </cell>
          <cell r="G21" t="str">
            <v>ГБУ ДО "Московская академия велосипедного спорта"</v>
          </cell>
        </row>
        <row r="22">
          <cell r="A22">
            <v>20</v>
          </cell>
          <cell r="B22">
            <v>10089454491</v>
          </cell>
          <cell r="C22" t="str">
            <v>ХОЛОДНЯКОВ Артем</v>
          </cell>
          <cell r="D22">
            <v>37900</v>
          </cell>
          <cell r="E22" t="str">
            <v>КМС</v>
          </cell>
          <cell r="F22" t="str">
            <v>Калининградская область</v>
          </cell>
        </row>
        <row r="23">
          <cell r="A23">
            <v>21</v>
          </cell>
          <cell r="B23">
            <v>10066198541</v>
          </cell>
          <cell r="C23" t="str">
            <v>СТЕНЕНКО Вячеслав</v>
          </cell>
          <cell r="D23">
            <v>34436</v>
          </cell>
          <cell r="E23" t="str">
            <v>1 СР</v>
          </cell>
          <cell r="F23" t="str">
            <v>Ростовская область</v>
          </cell>
          <cell r="G23" t="str">
            <v>МБУ "Гребной канал "Дон"</v>
          </cell>
        </row>
        <row r="24">
          <cell r="A24">
            <v>22</v>
          </cell>
          <cell r="B24">
            <v>10066197935</v>
          </cell>
          <cell r="C24" t="str">
            <v>ПУКАЛОВ Николай</v>
          </cell>
          <cell r="D24">
            <v>34541</v>
          </cell>
          <cell r="E24" t="str">
            <v>1 СР</v>
          </cell>
          <cell r="F24" t="str">
            <v>Ростовская область</v>
          </cell>
          <cell r="G24" t="str">
            <v>МБУ "Гребной канал "Дон"</v>
          </cell>
        </row>
        <row r="25">
          <cell r="A25">
            <v>23</v>
          </cell>
          <cell r="B25">
            <v>10082022877</v>
          </cell>
          <cell r="C25" t="str">
            <v>ЗАЛЯЛИЕВ Рамиль</v>
          </cell>
          <cell r="D25">
            <v>35197</v>
          </cell>
          <cell r="E25" t="str">
            <v>1 СР</v>
          </cell>
          <cell r="F25" t="str">
            <v>Ростовская область</v>
          </cell>
          <cell r="G25" t="str">
            <v>МБУ "Гребной канал "Дон"</v>
          </cell>
        </row>
        <row r="26">
          <cell r="A26">
            <v>24</v>
          </cell>
          <cell r="B26">
            <v>10066198642</v>
          </cell>
          <cell r="C26" t="str">
            <v>НОВОСЕЛОВ Максим</v>
          </cell>
          <cell r="D26">
            <v>32810</v>
          </cell>
          <cell r="E26" t="str">
            <v>1 СР</v>
          </cell>
          <cell r="F26" t="str">
            <v>Москва</v>
          </cell>
        </row>
        <row r="27">
          <cell r="A27">
            <v>25</v>
          </cell>
          <cell r="B27">
            <v>10066412850</v>
          </cell>
          <cell r="C27" t="str">
            <v>АХМЕТЗЯНОВ Джамиль</v>
          </cell>
          <cell r="D27">
            <v>35800</v>
          </cell>
          <cell r="E27" t="str">
            <v>КМС</v>
          </cell>
          <cell r="F27" t="str">
            <v>Республика Татарстан</v>
          </cell>
          <cell r="G27" t="str">
            <v>ЦСП МС РТ, город Казань</v>
          </cell>
        </row>
        <row r="28">
          <cell r="A28">
            <v>26</v>
          </cell>
          <cell r="B28">
            <v>10066198036</v>
          </cell>
          <cell r="C28" t="str">
            <v>ГИЛИМЗЯНОВ Роман</v>
          </cell>
          <cell r="D28">
            <v>34818</v>
          </cell>
          <cell r="E28" t="str">
            <v>МС</v>
          </cell>
          <cell r="F28" t="str">
            <v>Краснодарский край</v>
          </cell>
          <cell r="G28" t="str">
            <v>ГБУ КК "СШОР по велосипедному спорту"</v>
          </cell>
        </row>
        <row r="29">
          <cell r="A29">
            <v>27</v>
          </cell>
          <cell r="B29">
            <v>10130581380</v>
          </cell>
          <cell r="C29" t="str">
            <v>ПОКРОВСКИЙ Павел</v>
          </cell>
          <cell r="D29">
            <v>34693</v>
          </cell>
          <cell r="E29" t="str">
            <v>1 СР</v>
          </cell>
          <cell r="F29" t="str">
            <v>Московская область</v>
          </cell>
          <cell r="G29" t="str">
            <v>ГБПОУ МО "УОР №1"</v>
          </cell>
        </row>
        <row r="30">
          <cell r="A30">
            <v>28</v>
          </cell>
          <cell r="B30">
            <v>10084649860</v>
          </cell>
          <cell r="C30" t="str">
            <v>СЕМИН Илья</v>
          </cell>
          <cell r="D30">
            <v>36249</v>
          </cell>
          <cell r="E30" t="str">
            <v>1 СР</v>
          </cell>
          <cell r="F30" t="str">
            <v>Московская область</v>
          </cell>
          <cell r="G30" t="str">
            <v>ГБПОУ МО "УОР №1"</v>
          </cell>
        </row>
        <row r="31">
          <cell r="A31">
            <v>29</v>
          </cell>
          <cell r="B31">
            <v>10141094160</v>
          </cell>
          <cell r="C31" t="str">
            <v>ЩЕРБАКОВ Никита</v>
          </cell>
          <cell r="D31">
            <v>38228</v>
          </cell>
          <cell r="E31" t="str">
            <v>1 СР</v>
          </cell>
          <cell r="F31" t="str">
            <v>Краснодарский край</v>
          </cell>
          <cell r="G31" t="str">
            <v>ГБУ КК "СШОР по велосипедному спорту"</v>
          </cell>
        </row>
        <row r="32">
          <cell r="A32">
            <v>30</v>
          </cell>
          <cell r="B32">
            <v>10141574716</v>
          </cell>
          <cell r="C32" t="str">
            <v>КОРНЕЕВ Артем</v>
          </cell>
          <cell r="D32">
            <v>36159</v>
          </cell>
          <cell r="E32" t="str">
            <v>КМС</v>
          </cell>
          <cell r="F32" t="str">
            <v>Санкт-Петербург</v>
          </cell>
          <cell r="G32" t="str">
            <v>ГБУ СШОР №2 Калининского района</v>
          </cell>
        </row>
        <row r="33">
          <cell r="A33">
            <v>31</v>
          </cell>
          <cell r="B33">
            <v>10066351620</v>
          </cell>
          <cell r="C33" t="str">
            <v>КРУГЛОВА Екатерина</v>
          </cell>
          <cell r="D33">
            <v>34518</v>
          </cell>
          <cell r="E33" t="str">
            <v>МС</v>
          </cell>
          <cell r="F33" t="str">
            <v>Самарская область</v>
          </cell>
          <cell r="G33" t="str">
            <v>ГАУ СШОР №7</v>
          </cell>
        </row>
        <row r="34">
          <cell r="A34">
            <v>32</v>
          </cell>
          <cell r="B34">
            <v>10097381415</v>
          </cell>
          <cell r="C34" t="str">
            <v>РИЗАЕВА Дарья</v>
          </cell>
          <cell r="D34">
            <v>35351</v>
          </cell>
          <cell r="E34" t="str">
            <v>КМС</v>
          </cell>
          <cell r="F34" t="str">
            <v>Самарская область</v>
          </cell>
          <cell r="G34" t="str">
            <v>ГАУ СШОР №7</v>
          </cell>
        </row>
        <row r="35">
          <cell r="A35">
            <v>33</v>
          </cell>
          <cell r="B35">
            <v>10096489722</v>
          </cell>
          <cell r="C35" t="str">
            <v>ТЕРЕБОВА Анастасия</v>
          </cell>
          <cell r="D35">
            <v>36777</v>
          </cell>
          <cell r="E35" t="str">
            <v>МС</v>
          </cell>
          <cell r="F35" t="str">
            <v>Санкт-Петербург</v>
          </cell>
          <cell r="G35" t="str">
            <v>ГБУ СШОР №2 Калининского района</v>
          </cell>
        </row>
        <row r="36">
          <cell r="A36">
            <v>34</v>
          </cell>
          <cell r="B36">
            <v>10119582489</v>
          </cell>
          <cell r="C36" t="str">
            <v>СИГАРЁВА Мария</v>
          </cell>
          <cell r="D36">
            <v>37972</v>
          </cell>
          <cell r="E36" t="str">
            <v>КМС</v>
          </cell>
          <cell r="F36" t="str">
            <v>Санкт-Петербург</v>
          </cell>
          <cell r="G36" t="str">
            <v>ГБУ СШОР №2 Калининского района</v>
          </cell>
        </row>
        <row r="37">
          <cell r="A37">
            <v>35</v>
          </cell>
          <cell r="B37">
            <v>10119496102</v>
          </cell>
          <cell r="C37" t="str">
            <v>ГРАМАШОВА Алина</v>
          </cell>
          <cell r="D37">
            <v>37702</v>
          </cell>
          <cell r="E37" t="str">
            <v>1 СР</v>
          </cell>
          <cell r="F37" t="str">
            <v>Московская область</v>
          </cell>
          <cell r="G37" t="str">
            <v>ГБПОУ МО "УОР №1"</v>
          </cell>
        </row>
        <row r="38">
          <cell r="A38">
            <v>36</v>
          </cell>
          <cell r="B38">
            <v>10066399413</v>
          </cell>
          <cell r="C38" t="str">
            <v>МАЛЫШЕВА Елена</v>
          </cell>
          <cell r="D38">
            <v>36485</v>
          </cell>
          <cell r="E38" t="str">
            <v>КМС</v>
          </cell>
          <cell r="F38" t="str">
            <v>Московская область</v>
          </cell>
          <cell r="G38" t="str">
            <v>ГБПОУ МО "УОР №1"</v>
          </cell>
        </row>
        <row r="39">
          <cell r="A39">
            <v>37</v>
          </cell>
          <cell r="B39">
            <v>10119777503</v>
          </cell>
          <cell r="C39" t="str">
            <v>ЧЕРНЯВСКАЯ Софья</v>
          </cell>
          <cell r="D39">
            <v>38237</v>
          </cell>
          <cell r="E39" t="str">
            <v>КМС</v>
          </cell>
          <cell r="F39" t="str">
            <v>Москва</v>
          </cell>
          <cell r="G39" t="str">
            <v>ГБУ ДО "Московская академия велосипедного спорта"</v>
          </cell>
        </row>
        <row r="40">
          <cell r="A40">
            <v>38</v>
          </cell>
          <cell r="B40">
            <v>10066198137</v>
          </cell>
          <cell r="C40" t="str">
            <v>ФАРФУТДИНОВА Ольга</v>
          </cell>
          <cell r="D40">
            <v>35726</v>
          </cell>
          <cell r="E40" t="str">
            <v>МС</v>
          </cell>
          <cell r="F40" t="str">
            <v>Самарская область</v>
          </cell>
          <cell r="G40" t="str">
            <v>ГАУ СШОР №7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  <cell r="B43">
            <v>10130082842</v>
          </cell>
          <cell r="C43" t="str">
            <v>ДОЛГИХ Даниил</v>
          </cell>
          <cell r="D43">
            <v>38593</v>
          </cell>
          <cell r="E43" t="str">
            <v>1 СР</v>
          </cell>
          <cell r="F43" t="str">
            <v>Удмуртская Республика</v>
          </cell>
          <cell r="G43" t="str">
            <v>БУ ДО УР ССШОР по велоспорту</v>
          </cell>
        </row>
        <row r="44">
          <cell r="A44">
            <v>42</v>
          </cell>
          <cell r="B44">
            <v>10120229147</v>
          </cell>
          <cell r="C44" t="str">
            <v>ПАРШИН Алексей</v>
          </cell>
          <cell r="D44">
            <v>38405</v>
          </cell>
          <cell r="E44" t="str">
            <v>КМС</v>
          </cell>
          <cell r="F44" t="str">
            <v>Москва</v>
          </cell>
          <cell r="G44" t="str">
            <v>ГБУ ДО "Московская академия велосипедного спорта"</v>
          </cell>
        </row>
        <row r="45">
          <cell r="A45">
            <v>43</v>
          </cell>
          <cell r="B45">
            <v>10120228248</v>
          </cell>
          <cell r="C45" t="str">
            <v>СЮЛЮКИН Марк</v>
          </cell>
          <cell r="D45">
            <v>38529</v>
          </cell>
          <cell r="E45" t="str">
            <v>1 СР</v>
          </cell>
          <cell r="F45" t="str">
            <v>Москва</v>
          </cell>
          <cell r="G45" t="str">
            <v>ГБУ ДО "Московская академия велосипедного спорта"</v>
          </cell>
        </row>
        <row r="46">
          <cell r="A46">
            <v>44</v>
          </cell>
          <cell r="B46">
            <v>10129838019</v>
          </cell>
          <cell r="C46" t="str">
            <v>СОРОКО Роман</v>
          </cell>
          <cell r="D46">
            <v>38518</v>
          </cell>
          <cell r="E46" t="str">
            <v>КМС</v>
          </cell>
          <cell r="F46" t="str">
            <v>Санкт-Петербург</v>
          </cell>
          <cell r="G46" t="str">
            <v>ГБУ СШОР №2 Калининского района</v>
          </cell>
        </row>
        <row r="47">
          <cell r="A47">
            <v>45</v>
          </cell>
          <cell r="B47">
            <v>10129623508</v>
          </cell>
          <cell r="C47" t="str">
            <v>КОЗЛОВ Данил</v>
          </cell>
          <cell r="D47">
            <v>39020</v>
          </cell>
          <cell r="E47" t="str">
            <v>1 СР</v>
          </cell>
          <cell r="F47" t="str">
            <v>Удмуртская Республика</v>
          </cell>
          <cell r="G47" t="str">
            <v>БУ ДО УР ССШОР по велоспорту</v>
          </cell>
        </row>
        <row r="48">
          <cell r="A48">
            <v>46</v>
          </cell>
          <cell r="B48">
            <v>10130016962</v>
          </cell>
          <cell r="C48" t="str">
            <v>КОРОСТИН Владимир</v>
          </cell>
          <cell r="D48">
            <v>38946</v>
          </cell>
          <cell r="E48" t="str">
            <v>2 СР</v>
          </cell>
          <cell r="F48" t="str">
            <v>Удмуртская Республика</v>
          </cell>
          <cell r="G48" t="str">
            <v>БУ ДО УР ССШОР по велоспорту</v>
          </cell>
        </row>
        <row r="49">
          <cell r="A49">
            <v>47</v>
          </cell>
          <cell r="B49">
            <v>10120039605</v>
          </cell>
          <cell r="C49" t="str">
            <v>СЛЫШКИН Арсений</v>
          </cell>
          <cell r="D49">
            <v>38529</v>
          </cell>
          <cell r="E49" t="str">
            <v>КМС</v>
          </cell>
          <cell r="F49" t="str">
            <v>Ростовская область</v>
          </cell>
          <cell r="G49" t="str">
            <v>МБУ "Гребной канал "Дон"</v>
          </cell>
        </row>
        <row r="50">
          <cell r="A50">
            <v>48</v>
          </cell>
          <cell r="B50">
            <v>10130040911</v>
          </cell>
          <cell r="C50" t="str">
            <v>МИЗИН Дмитрий</v>
          </cell>
          <cell r="D50">
            <v>39020</v>
          </cell>
          <cell r="E50" t="str">
            <v>1 СР</v>
          </cell>
          <cell r="F50" t="str">
            <v>Омская область</v>
          </cell>
          <cell r="G50" t="str">
            <v>СШОР "Академия Велоспорта"</v>
          </cell>
        </row>
        <row r="51">
          <cell r="A51">
            <v>49</v>
          </cell>
          <cell r="B51">
            <v>10129836096</v>
          </cell>
          <cell r="C51" t="str">
            <v>СТРИЖАК Александр</v>
          </cell>
          <cell r="D51">
            <v>38756</v>
          </cell>
          <cell r="E51" t="str">
            <v>2 СР</v>
          </cell>
          <cell r="F51" t="str">
            <v>Оренбургская область</v>
          </cell>
          <cell r="G51" t="str">
            <v>Спортивный клуб «ВМХ-фристайл»</v>
          </cell>
        </row>
        <row r="52">
          <cell r="A52">
            <v>50</v>
          </cell>
          <cell r="B52">
            <v>10129966341</v>
          </cell>
          <cell r="C52" t="str">
            <v>ИВАНОВ Максим</v>
          </cell>
          <cell r="D52">
            <v>38832</v>
          </cell>
          <cell r="E52" t="str">
            <v>КМС</v>
          </cell>
          <cell r="F52" t="str">
            <v>Москва</v>
          </cell>
          <cell r="G52" t="str">
            <v>ГБУ ДО "Московская академия велосипедного спорта"</v>
          </cell>
        </row>
        <row r="53">
          <cell r="A53">
            <v>51</v>
          </cell>
          <cell r="B53">
            <v>10129967856</v>
          </cell>
          <cell r="C53" t="str">
            <v>СОСНОВИКОВ Семён</v>
          </cell>
          <cell r="D53">
            <v>38833</v>
          </cell>
          <cell r="E53" t="str">
            <v>КМС</v>
          </cell>
          <cell r="F53" t="str">
            <v>Москва</v>
          </cell>
          <cell r="G53" t="str">
            <v>ГБУ ДО "Московская академия велосипедного спорта"</v>
          </cell>
        </row>
        <row r="54">
          <cell r="A54">
            <v>52</v>
          </cell>
          <cell r="B54">
            <v>10140726267</v>
          </cell>
          <cell r="C54" t="str">
            <v>СИРАЕВ Тагир</v>
          </cell>
          <cell r="D54">
            <v>39069</v>
          </cell>
          <cell r="E54" t="str">
            <v>1 СР</v>
          </cell>
          <cell r="F54" t="str">
            <v>Республика Татарстан</v>
          </cell>
          <cell r="G54" t="str">
            <v>ЦСП МС РТ, город Казань</v>
          </cell>
        </row>
        <row r="55">
          <cell r="A55">
            <v>53</v>
          </cell>
          <cell r="B55">
            <v>10116370678</v>
          </cell>
          <cell r="C55" t="str">
            <v>ЯКИМОВ Николай</v>
          </cell>
          <cell r="D55">
            <v>39005</v>
          </cell>
          <cell r="E55" t="str">
            <v>1 СР</v>
          </cell>
          <cell r="F55" t="str">
            <v>Республика Татарстан</v>
          </cell>
          <cell r="G55" t="str">
            <v>ЦСП МС РТ, город Казань</v>
          </cell>
        </row>
        <row r="56">
          <cell r="A56">
            <v>54</v>
          </cell>
          <cell r="B56">
            <v>10130011407</v>
          </cell>
          <cell r="C56" t="str">
            <v>КАРАНКЕВИЧ Вадим</v>
          </cell>
          <cell r="D56">
            <v>38924</v>
          </cell>
          <cell r="E56" t="str">
            <v>1 СР</v>
          </cell>
          <cell r="F56" t="str">
            <v>Тюменская область</v>
          </cell>
          <cell r="G56" t="str">
            <v>Клуб по велосипедному спорту ВМХ-фристайл</v>
          </cell>
        </row>
        <row r="57">
          <cell r="A57">
            <v>55</v>
          </cell>
          <cell r="B57">
            <v>10129960378</v>
          </cell>
          <cell r="C57" t="str">
            <v>БАЕВ Кирилл</v>
          </cell>
          <cell r="D57">
            <v>38890</v>
          </cell>
          <cell r="E57" t="str">
            <v>КМС</v>
          </cell>
          <cell r="F57" t="str">
            <v>Санкт-Петербург</v>
          </cell>
          <cell r="G57" t="str">
            <v>ГБУ СШОР №2 Калининского района</v>
          </cell>
        </row>
        <row r="58">
          <cell r="A58">
            <v>56</v>
          </cell>
          <cell r="B58">
            <v>10140712830</v>
          </cell>
          <cell r="C58" t="str">
            <v>ДОЛБИЛОВ Александр</v>
          </cell>
          <cell r="D58">
            <v>38701</v>
          </cell>
          <cell r="E58" t="str">
            <v>1 СР</v>
          </cell>
          <cell r="F58" t="str">
            <v>Санкт-Петербург</v>
          </cell>
          <cell r="G58" t="str">
            <v>ГБУ СШ "Локомотив"</v>
          </cell>
        </row>
        <row r="59">
          <cell r="A59">
            <v>57</v>
          </cell>
          <cell r="B59">
            <v>10129902481</v>
          </cell>
          <cell r="C59" t="str">
            <v>ЕГОРОВ Артем</v>
          </cell>
          <cell r="D59">
            <v>38779</v>
          </cell>
          <cell r="E59" t="str">
            <v>КМС</v>
          </cell>
          <cell r="F59" t="str">
            <v>Санкт-Петербург</v>
          </cell>
          <cell r="G59" t="str">
            <v>ГБУ СШ "Локомотив"</v>
          </cell>
        </row>
        <row r="60">
          <cell r="A60">
            <v>58</v>
          </cell>
          <cell r="B60">
            <v>10140368377</v>
          </cell>
          <cell r="C60" t="str">
            <v>МИНАЕВ Олег</v>
          </cell>
          <cell r="D60">
            <v>39051</v>
          </cell>
          <cell r="E60" t="str">
            <v>2 СР</v>
          </cell>
          <cell r="F60" t="str">
            <v>Ростовская область</v>
          </cell>
          <cell r="G60" t="str">
            <v>МБУ "Гребной канал "Дон"</v>
          </cell>
        </row>
        <row r="61">
          <cell r="A61">
            <v>59</v>
          </cell>
          <cell r="B61">
            <v>10140764158</v>
          </cell>
          <cell r="C61" t="str">
            <v>РОГОЖНИКОВ Захар</v>
          </cell>
          <cell r="D61">
            <v>38984</v>
          </cell>
          <cell r="E61" t="str">
            <v>2 СР</v>
          </cell>
          <cell r="F61" t="str">
            <v>Ростовская область</v>
          </cell>
          <cell r="G61" t="str">
            <v>МБУ "Гребной канал "Дон"</v>
          </cell>
        </row>
        <row r="62">
          <cell r="A62">
            <v>60</v>
          </cell>
          <cell r="B62">
            <v>10130082741</v>
          </cell>
          <cell r="C62" t="str">
            <v>ПУЗЬ Данил</v>
          </cell>
          <cell r="D62">
            <v>38884</v>
          </cell>
          <cell r="E62" t="str">
            <v>2 СР</v>
          </cell>
          <cell r="F62" t="str">
            <v>Ростовская область</v>
          </cell>
          <cell r="G62" t="str">
            <v>МБУ "Гребной канал "Дон"</v>
          </cell>
        </row>
        <row r="63">
          <cell r="A63">
            <v>61</v>
          </cell>
          <cell r="B63">
            <v>10137742812</v>
          </cell>
          <cell r="C63" t="str">
            <v>ГОДУНОВ Андрей</v>
          </cell>
          <cell r="D63">
            <v>38682</v>
          </cell>
          <cell r="E63" t="str">
            <v>1 СР</v>
          </cell>
          <cell r="F63" t="str">
            <v>Москва</v>
          </cell>
          <cell r="G63" t="str">
            <v>ГБУ ДО "Московская академия велосипедного спорта"</v>
          </cell>
        </row>
        <row r="64">
          <cell r="A64">
            <v>62</v>
          </cell>
          <cell r="B64">
            <v>10134769861</v>
          </cell>
          <cell r="C64" t="str">
            <v>КУЧЕНКОВ Александр</v>
          </cell>
          <cell r="D64">
            <v>38595</v>
          </cell>
          <cell r="E64" t="str">
            <v>1 СР</v>
          </cell>
          <cell r="F64" t="str">
            <v>Москва</v>
          </cell>
          <cell r="G64" t="str">
            <v>ГБУ ДО "Московская академия велосипедного спорта"</v>
          </cell>
        </row>
        <row r="65">
          <cell r="A65">
            <v>63</v>
          </cell>
          <cell r="B65">
            <v>10137740992</v>
          </cell>
          <cell r="C65" t="str">
            <v>НЕСКОРОДОВ Михаил</v>
          </cell>
          <cell r="D65">
            <v>38748</v>
          </cell>
          <cell r="E65" t="str">
            <v>1 СР</v>
          </cell>
          <cell r="F65" t="str">
            <v>Москва</v>
          </cell>
          <cell r="G65" t="str">
            <v>ГБУ ДО "Московская академия велосипедного спорта"</v>
          </cell>
        </row>
        <row r="66">
          <cell r="A66">
            <v>64</v>
          </cell>
          <cell r="B66">
            <v>10137602564</v>
          </cell>
          <cell r="C66" t="str">
            <v>ПАВЛЕНКО Петр</v>
          </cell>
          <cell r="D66">
            <v>38728</v>
          </cell>
          <cell r="E66" t="str">
            <v>1 СР</v>
          </cell>
          <cell r="F66" t="str">
            <v>Москва</v>
          </cell>
          <cell r="G66" t="str">
            <v>ГБУ ДО "Московская академия велосипедного спорта"</v>
          </cell>
        </row>
        <row r="67">
          <cell r="A67">
            <v>65</v>
          </cell>
          <cell r="B67">
            <v>10129965836</v>
          </cell>
          <cell r="C67" t="str">
            <v>ПРЯДКО Егор</v>
          </cell>
          <cell r="D67">
            <v>39062</v>
          </cell>
          <cell r="E67" t="str">
            <v>КМС</v>
          </cell>
          <cell r="F67" t="str">
            <v>Московская область</v>
          </cell>
          <cell r="G67" t="str">
            <v>ГБПОУ МО "УОР №1"</v>
          </cell>
        </row>
        <row r="68">
          <cell r="A68">
            <v>66</v>
          </cell>
          <cell r="B68">
            <v>10141568753</v>
          </cell>
          <cell r="C68" t="str">
            <v>ШАВАНОВ Роман</v>
          </cell>
          <cell r="D68">
            <v>38603</v>
          </cell>
          <cell r="E68" t="str">
            <v>2 СР</v>
          </cell>
          <cell r="F68" t="str">
            <v>Забайкальский край</v>
          </cell>
          <cell r="G68" t="str">
            <v>ГУ "РЦСП" Забайкальский край</v>
          </cell>
        </row>
        <row r="69">
          <cell r="A69">
            <v>67</v>
          </cell>
        </row>
        <row r="70">
          <cell r="A70">
            <v>68</v>
          </cell>
          <cell r="B70">
            <v>10129959974</v>
          </cell>
          <cell r="C70" t="str">
            <v>КОБЯКОВА Екатерина</v>
          </cell>
          <cell r="D70">
            <v>39064</v>
          </cell>
          <cell r="E70" t="str">
            <v>КМС</v>
          </cell>
          <cell r="F70" t="str">
            <v>Москва</v>
          </cell>
          <cell r="G70" t="str">
            <v>ГБУ ДО "Московская академия велосипедного спорта"</v>
          </cell>
        </row>
        <row r="71">
          <cell r="A71">
            <v>69</v>
          </cell>
          <cell r="B71">
            <v>10140144873</v>
          </cell>
          <cell r="C71" t="str">
            <v>КОСТРОВА Диана</v>
          </cell>
          <cell r="D71">
            <v>38509</v>
          </cell>
          <cell r="E71" t="str">
            <v>1 СР</v>
          </cell>
          <cell r="F71" t="str">
            <v>Санкт-Петербург</v>
          </cell>
          <cell r="G71" t="str">
            <v>ГБУ СШ "Локомотив"</v>
          </cell>
        </row>
        <row r="72">
          <cell r="A72">
            <v>70</v>
          </cell>
        </row>
        <row r="73">
          <cell r="A73">
            <v>71</v>
          </cell>
          <cell r="B73">
            <v>10140425567</v>
          </cell>
          <cell r="C73" t="str">
            <v>АБДУЛЛИН Айрат</v>
          </cell>
          <cell r="D73">
            <v>39129</v>
          </cell>
          <cell r="E73" t="str">
            <v>1 СР</v>
          </cell>
          <cell r="F73" t="str">
            <v>Республика Татарстан</v>
          </cell>
          <cell r="G73" t="str">
            <v>ЦСП МС РТ, город Казань</v>
          </cell>
        </row>
        <row r="74">
          <cell r="A74">
            <v>72</v>
          </cell>
          <cell r="B74">
            <v>10140425971</v>
          </cell>
          <cell r="C74" t="str">
            <v>ДВОРЯНИНОВ Ярослав</v>
          </cell>
          <cell r="D74">
            <v>39348</v>
          </cell>
          <cell r="E74" t="str">
            <v>1 СР</v>
          </cell>
          <cell r="F74" t="str">
            <v>Республика Татарстан</v>
          </cell>
          <cell r="G74" t="str">
            <v>ЦСП МС РТ, город Казань</v>
          </cell>
        </row>
        <row r="75">
          <cell r="A75">
            <v>73</v>
          </cell>
          <cell r="B75">
            <v>10132636871</v>
          </cell>
          <cell r="C75" t="str">
            <v>МАКАРОВ Семён</v>
          </cell>
          <cell r="D75">
            <v>39230</v>
          </cell>
          <cell r="E75" t="str">
            <v>1 СР</v>
          </cell>
          <cell r="F75" t="str">
            <v>Республика Татарстан</v>
          </cell>
          <cell r="G75" t="str">
            <v>ЦСП МС РТ, город Казань</v>
          </cell>
        </row>
        <row r="76">
          <cell r="A76">
            <v>74</v>
          </cell>
          <cell r="B76">
            <v>10132636770</v>
          </cell>
          <cell r="C76" t="str">
            <v>ГИЛЬМУТДИНОВ Раиль</v>
          </cell>
          <cell r="D76">
            <v>39696</v>
          </cell>
          <cell r="E76" t="str">
            <v>1 СР</v>
          </cell>
          <cell r="F76" t="str">
            <v>Республика Татарстан</v>
          </cell>
          <cell r="G76" t="str">
            <v>ЦСП МС РТ, город Казань</v>
          </cell>
        </row>
        <row r="77">
          <cell r="A77">
            <v>75</v>
          </cell>
          <cell r="B77">
            <v>10140728691</v>
          </cell>
          <cell r="C77" t="str">
            <v>МИННЕБАЕВ Марсель</v>
          </cell>
          <cell r="D77">
            <v>39624</v>
          </cell>
          <cell r="E77" t="str">
            <v>2 СР</v>
          </cell>
          <cell r="F77" t="str">
            <v>Республика Татарстан</v>
          </cell>
          <cell r="G77" t="str">
            <v>ЦСП МС РТ, город Казань</v>
          </cell>
        </row>
        <row r="78">
          <cell r="A78">
            <v>76</v>
          </cell>
          <cell r="B78">
            <v>10129739100</v>
          </cell>
          <cell r="C78" t="str">
            <v>САЛЬНИКОВ Ярослав</v>
          </cell>
          <cell r="D78">
            <v>39586</v>
          </cell>
          <cell r="E78" t="str">
            <v>2 СР</v>
          </cell>
          <cell r="F78" t="str">
            <v>Оренбургская область</v>
          </cell>
          <cell r="G78" t="str">
            <v>Спортивный клуб «ВМХ-фристайл»</v>
          </cell>
        </row>
        <row r="79">
          <cell r="A79">
            <v>77</v>
          </cell>
          <cell r="B79">
            <v>10130013326</v>
          </cell>
          <cell r="C79" t="str">
            <v>СЕЛИВАНОВ Владислав</v>
          </cell>
          <cell r="D79">
            <v>39659</v>
          </cell>
          <cell r="E79" t="str">
            <v>КМС</v>
          </cell>
          <cell r="F79" t="str">
            <v>Москва</v>
          </cell>
          <cell r="G79" t="str">
            <v>ГБУ ДО "Московская академия велосипедного спорта"</v>
          </cell>
        </row>
        <row r="80">
          <cell r="A80">
            <v>78</v>
          </cell>
          <cell r="B80">
            <v>10133903632</v>
          </cell>
          <cell r="C80" t="str">
            <v>БАБИКОВ Тимур</v>
          </cell>
          <cell r="D80">
            <v>39302</v>
          </cell>
          <cell r="E80" t="str">
            <v>1 СР</v>
          </cell>
          <cell r="F80" t="str">
            <v>Санкт-Петербург</v>
          </cell>
          <cell r="G80" t="str">
            <v>ГБУ СШОР №2 Калининского района</v>
          </cell>
        </row>
        <row r="81">
          <cell r="A81">
            <v>79</v>
          </cell>
          <cell r="B81">
            <v>10139929958</v>
          </cell>
          <cell r="C81" t="str">
            <v>ИВАНОВ Денис</v>
          </cell>
          <cell r="D81">
            <v>39298</v>
          </cell>
          <cell r="E81" t="str">
            <v>1 СР</v>
          </cell>
          <cell r="F81" t="str">
            <v>Санкт-Петербург</v>
          </cell>
          <cell r="G81" t="str">
            <v>ГБУ СШ "Локомотив"</v>
          </cell>
        </row>
        <row r="82">
          <cell r="A82">
            <v>80</v>
          </cell>
          <cell r="B82">
            <v>10140571875</v>
          </cell>
          <cell r="C82" t="str">
            <v>ФЕДОРОВ Максим</v>
          </cell>
          <cell r="D82">
            <v>39304</v>
          </cell>
          <cell r="E82" t="str">
            <v>1 СР</v>
          </cell>
          <cell r="F82" t="str">
            <v>Санкт-Петербург</v>
          </cell>
          <cell r="G82" t="str">
            <v>ГБУ СШ "Локомотив"</v>
          </cell>
        </row>
        <row r="83">
          <cell r="A83">
            <v>81</v>
          </cell>
          <cell r="B83">
            <v>10139998464</v>
          </cell>
          <cell r="C83" t="str">
            <v>БОРИСОВ Денис</v>
          </cell>
          <cell r="D83">
            <v>39286</v>
          </cell>
          <cell r="E83" t="str">
            <v>2 СР</v>
          </cell>
          <cell r="F83" t="str">
            <v>Удмуртская Республика</v>
          </cell>
          <cell r="G83" t="str">
            <v>БУ ДО УР ССШОР по велоспорту</v>
          </cell>
        </row>
        <row r="84">
          <cell r="A84">
            <v>82</v>
          </cell>
          <cell r="B84">
            <v>10140002003</v>
          </cell>
          <cell r="C84" t="str">
            <v>БАШЕНИН Иван</v>
          </cell>
          <cell r="D84">
            <v>39160</v>
          </cell>
          <cell r="E84" t="str">
            <v>2 СР</v>
          </cell>
          <cell r="F84" t="str">
            <v>Удмуртская Республика</v>
          </cell>
          <cell r="G84" t="str">
            <v>БУ ДО УР ССШОР по велоспорту</v>
          </cell>
        </row>
        <row r="85">
          <cell r="A85">
            <v>83</v>
          </cell>
          <cell r="B85">
            <v>10137667737</v>
          </cell>
          <cell r="C85" t="str">
            <v>ИСАКОВ Евгений</v>
          </cell>
          <cell r="D85">
            <v>39382</v>
          </cell>
          <cell r="E85" t="str">
            <v>1 СР</v>
          </cell>
          <cell r="F85" t="str">
            <v>Москва</v>
          </cell>
          <cell r="G85" t="str">
            <v>ГБУ ДО "Московская академия велосипедного спорта"</v>
          </cell>
        </row>
        <row r="86">
          <cell r="A86">
            <v>84</v>
          </cell>
          <cell r="B86">
            <v>10137602059</v>
          </cell>
          <cell r="C86" t="str">
            <v>ШУРХАЙ Степан</v>
          </cell>
          <cell r="D86">
            <v>39199</v>
          </cell>
          <cell r="E86" t="str">
            <v>3 СР</v>
          </cell>
          <cell r="F86" t="str">
            <v>Москва</v>
          </cell>
          <cell r="G86" t="str">
            <v>ГБУ ДО "Московская академия велосипедного спорта"</v>
          </cell>
        </row>
        <row r="87">
          <cell r="A87">
            <v>85</v>
          </cell>
          <cell r="B87">
            <v>10137600847</v>
          </cell>
          <cell r="C87" t="str">
            <v>ЛЕТЕЙКИН Олег</v>
          </cell>
          <cell r="D87">
            <v>39329</v>
          </cell>
          <cell r="E87" t="str">
            <v>1 СР</v>
          </cell>
          <cell r="F87" t="str">
            <v>Москва</v>
          </cell>
          <cell r="G87" t="str">
            <v>ГБУ ДО "Московская академия велосипедного спорта"</v>
          </cell>
        </row>
        <row r="88">
          <cell r="A88">
            <v>86</v>
          </cell>
          <cell r="B88">
            <v>10137601251</v>
          </cell>
          <cell r="C88" t="str">
            <v>РОДИОНЕНКО Ярослав</v>
          </cell>
          <cell r="D88">
            <v>39499</v>
          </cell>
          <cell r="E88" t="str">
            <v>1 СР</v>
          </cell>
          <cell r="F88" t="str">
            <v>Москва</v>
          </cell>
          <cell r="G88" t="str">
            <v>ГБУ ДО "Московская академия велосипедного спорта"</v>
          </cell>
        </row>
        <row r="89">
          <cell r="A89">
            <v>87</v>
          </cell>
          <cell r="B89">
            <v>10139929958</v>
          </cell>
          <cell r="C89" t="str">
            <v>ИВАНОВ Денис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  <cell r="B93">
            <v>10131029196</v>
          </cell>
          <cell r="C93" t="str">
            <v>АНОХИНА Агнесса</v>
          </cell>
          <cell r="D93">
            <v>39395</v>
          </cell>
          <cell r="E93" t="str">
            <v>1 СР</v>
          </cell>
          <cell r="F93" t="str">
            <v>Республика Татарстан</v>
          </cell>
          <cell r="G93" t="str">
            <v>ЦСП МС РТ, город Казань</v>
          </cell>
        </row>
        <row r="94">
          <cell r="A94">
            <v>92</v>
          </cell>
          <cell r="B94">
            <v>10129594307</v>
          </cell>
          <cell r="C94" t="str">
            <v>ИВАНОВА Элина</v>
          </cell>
          <cell r="D94">
            <v>39157</v>
          </cell>
          <cell r="E94" t="str">
            <v>КМС</v>
          </cell>
          <cell r="F94" t="str">
            <v>Республика Татарстан</v>
          </cell>
          <cell r="G94" t="str">
            <v>ЦСП МС РТ, город Казань</v>
          </cell>
        </row>
        <row r="95">
          <cell r="A95">
            <v>93</v>
          </cell>
          <cell r="B95">
            <v>10129594206</v>
          </cell>
          <cell r="C95" t="str">
            <v>САФИНА Ралина</v>
          </cell>
          <cell r="D95">
            <v>39170</v>
          </cell>
          <cell r="E95" t="str">
            <v>1 СР</v>
          </cell>
          <cell r="F95" t="str">
            <v>Республика Татарстан</v>
          </cell>
          <cell r="G95" t="str">
            <v>ЦСП МС РТ, город Казань</v>
          </cell>
        </row>
        <row r="96">
          <cell r="A96">
            <v>94</v>
          </cell>
          <cell r="B96">
            <v>10132272012</v>
          </cell>
          <cell r="C96" t="str">
            <v>ШАЛЫПИНА Арина</v>
          </cell>
          <cell r="D96">
            <v>39586</v>
          </cell>
          <cell r="E96" t="str">
            <v>1 СР</v>
          </cell>
          <cell r="F96" t="str">
            <v>Омская область</v>
          </cell>
          <cell r="G96" t="str">
            <v>СШОР "Академия Велоспорта"</v>
          </cell>
        </row>
        <row r="97">
          <cell r="A97">
            <v>95</v>
          </cell>
          <cell r="B97">
            <v>10114985400</v>
          </cell>
          <cell r="C97" t="str">
            <v>СИЛЕНКО София</v>
          </cell>
          <cell r="D97">
            <v>39307</v>
          </cell>
          <cell r="E97" t="str">
            <v>КМС</v>
          </cell>
          <cell r="F97" t="str">
            <v>Республика Крым</v>
          </cell>
          <cell r="G97" t="str">
            <v>ГБУ ДО РК "СШОР по велосипедному спорту "Крым"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  <cell r="B103">
            <v>10130012821</v>
          </cell>
          <cell r="C103" t="str">
            <v>ГАРАГУЛЯ Артём</v>
          </cell>
          <cell r="D103">
            <v>40013</v>
          </cell>
          <cell r="E103" t="str">
            <v>1 СР</v>
          </cell>
          <cell r="F103" t="str">
            <v>Москва</v>
          </cell>
          <cell r="G103" t="str">
            <v>ГБУ ДО "Московская академия велосипедного спорта"</v>
          </cell>
        </row>
        <row r="104">
          <cell r="A104">
            <v>102</v>
          </cell>
          <cell r="B104">
            <v>10137601655</v>
          </cell>
          <cell r="C104" t="str">
            <v>ДЬЯЧЕНКО Илья</v>
          </cell>
          <cell r="D104">
            <v>40017</v>
          </cell>
          <cell r="E104" t="str">
            <v>1 СР</v>
          </cell>
          <cell r="F104" t="str">
            <v>Москва</v>
          </cell>
          <cell r="G104" t="str">
            <v>ГБУ ДО "Московская академия велосипедного спорта"</v>
          </cell>
        </row>
        <row r="105">
          <cell r="A105">
            <v>103</v>
          </cell>
          <cell r="B105">
            <v>10140569956</v>
          </cell>
          <cell r="C105" t="str">
            <v>ГАРИПОВ Руслан</v>
          </cell>
          <cell r="D105">
            <v>40033</v>
          </cell>
          <cell r="E105" t="str">
            <v>2 СР</v>
          </cell>
          <cell r="F105" t="str">
            <v>Республика Татарстан</v>
          </cell>
          <cell r="G105" t="str">
            <v>ЦСП МС РТ, город Казань</v>
          </cell>
        </row>
        <row r="106">
          <cell r="A106">
            <v>104</v>
          </cell>
          <cell r="B106">
            <v>10140877932</v>
          </cell>
          <cell r="C106" t="str">
            <v>СЛЫШКИН Мартин</v>
          </cell>
          <cell r="D106">
            <v>40045</v>
          </cell>
          <cell r="E106" t="str">
            <v>3 С</v>
          </cell>
          <cell r="F106" t="str">
            <v>Ростовская область</v>
          </cell>
          <cell r="G106" t="str">
            <v>МБУ "Гребной канал "Дон"</v>
          </cell>
        </row>
        <row r="107">
          <cell r="A107">
            <v>105</v>
          </cell>
        </row>
        <row r="108">
          <cell r="A108">
            <v>106</v>
          </cell>
          <cell r="B108">
            <v>10141220563</v>
          </cell>
          <cell r="C108" t="str">
            <v>АШИХМИН Андрей</v>
          </cell>
          <cell r="D108">
            <v>40221</v>
          </cell>
          <cell r="E108" t="str">
            <v>3 СР</v>
          </cell>
          <cell r="F108" t="str">
            <v>Кировская область</v>
          </cell>
          <cell r="G108" t="str">
            <v>Федерация велосипедного спорта Кировской области "ФВСКО"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W44"/>
  <sheetViews>
    <sheetView tabSelected="1" zoomScale="70" zoomScaleNormal="70" zoomScaleSheetLayoutView="100" workbookViewId="0">
      <selection activeCell="R31" sqref="R31"/>
    </sheetView>
  </sheetViews>
  <sheetFormatPr defaultColWidth="9.109375" defaultRowHeight="13.8" x14ac:dyDescent="0.3"/>
  <cols>
    <col min="1" max="1" width="7" style="1" customWidth="1"/>
    <col min="2" max="2" width="7.6640625" style="2" customWidth="1"/>
    <col min="3" max="3" width="12.109375" style="2" customWidth="1"/>
    <col min="4" max="4" width="21" style="1" bestFit="1" customWidth="1"/>
    <col min="5" max="5" width="11.88671875" style="1" customWidth="1"/>
    <col min="6" max="6" width="8.6640625" style="1" customWidth="1"/>
    <col min="7" max="7" width="21.5546875" style="1" customWidth="1"/>
    <col min="8" max="8" width="55.33203125" style="1" customWidth="1"/>
    <col min="9" max="9" width="7.5546875" style="1" customWidth="1"/>
    <col min="10" max="10" width="8.33203125" style="1" customWidth="1"/>
    <col min="11" max="11" width="10.6640625" style="1" customWidth="1"/>
    <col min="12" max="13" width="10.33203125" style="1" customWidth="1"/>
    <col min="14" max="14" width="13.6640625" style="1" customWidth="1"/>
    <col min="15" max="15" width="13.33203125" style="1" customWidth="1"/>
    <col min="16" max="16384" width="9.109375" style="1"/>
  </cols>
  <sheetData>
    <row r="1" spans="1:18" ht="22.5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ht="22.5" customHeight="1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8" ht="22.5" customHeight="1" x14ac:dyDescent="0.3"/>
    <row r="4" spans="1:18" ht="22.5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8" ht="14.25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R5" s="3"/>
    </row>
    <row r="6" spans="1:18" s="4" customFormat="1" ht="28.8" x14ac:dyDescent="0.3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8" s="4" customFormat="1" ht="18" customHeight="1" x14ac:dyDescent="0.3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8" s="4" customFormat="1" ht="6" customHeight="1" thickBot="1" x14ac:dyDescent="0.35">
      <c r="A8" s="89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8" ht="18" customHeight="1" thickTop="1" x14ac:dyDescent="0.3">
      <c r="A9" s="90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8" ht="18" customHeight="1" x14ac:dyDescent="0.3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8" ht="19.5" customHeight="1" x14ac:dyDescent="0.3">
      <c r="A11" s="93" t="s">
        <v>64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2" spans="1:18" ht="7.5" customHeight="1" x14ac:dyDescent="0.3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1:18" ht="15.6" x14ac:dyDescent="0.3">
      <c r="A13" s="84" t="s">
        <v>7</v>
      </c>
      <c r="B13" s="85"/>
      <c r="C13" s="85"/>
      <c r="D13" s="85"/>
      <c r="E13" s="5"/>
      <c r="F13" s="5"/>
      <c r="H13" s="6" t="s">
        <v>8</v>
      </c>
      <c r="I13" s="5"/>
      <c r="J13" s="5"/>
      <c r="K13" s="5"/>
      <c r="L13" s="5"/>
      <c r="M13" s="5"/>
      <c r="N13" s="7"/>
      <c r="O13" s="8" t="s">
        <v>9</v>
      </c>
    </row>
    <row r="14" spans="1:18" ht="15.6" x14ac:dyDescent="0.3">
      <c r="A14" s="99" t="s">
        <v>10</v>
      </c>
      <c r="B14" s="100"/>
      <c r="C14" s="100"/>
      <c r="D14" s="100"/>
      <c r="E14" s="9"/>
      <c r="F14" s="9"/>
      <c r="H14" s="10" t="s">
        <v>11</v>
      </c>
      <c r="I14" s="9"/>
      <c r="J14" s="9"/>
      <c r="K14" s="9"/>
      <c r="L14" s="9"/>
      <c r="M14" s="9"/>
      <c r="N14" s="11"/>
      <c r="O14" s="12" t="s">
        <v>12</v>
      </c>
    </row>
    <row r="15" spans="1:18" ht="14.4" x14ac:dyDescent="0.3">
      <c r="A15" s="101" t="s">
        <v>13</v>
      </c>
      <c r="B15" s="102"/>
      <c r="C15" s="102"/>
      <c r="D15" s="102"/>
      <c r="E15" s="102"/>
      <c r="F15" s="102"/>
      <c r="G15" s="102"/>
      <c r="H15" s="103"/>
      <c r="I15" s="104" t="s">
        <v>14</v>
      </c>
      <c r="J15" s="102"/>
      <c r="K15" s="102"/>
      <c r="L15" s="102"/>
      <c r="M15" s="102"/>
      <c r="N15" s="102"/>
      <c r="O15" s="105"/>
    </row>
    <row r="16" spans="1:18" ht="14.4" x14ac:dyDescent="0.3">
      <c r="A16" s="13" t="s">
        <v>15</v>
      </c>
      <c r="B16" s="14"/>
      <c r="C16" s="14"/>
      <c r="D16" s="15"/>
      <c r="E16" s="16"/>
      <c r="F16" s="15"/>
      <c r="G16" s="17" t="s">
        <v>4</v>
      </c>
      <c r="H16" s="18"/>
      <c r="I16" s="106" t="s">
        <v>16</v>
      </c>
      <c r="J16" s="107"/>
      <c r="K16" s="107"/>
      <c r="L16" s="107"/>
      <c r="M16" s="107"/>
      <c r="N16" s="107"/>
      <c r="O16" s="108"/>
    </row>
    <row r="17" spans="1:23" ht="14.4" x14ac:dyDescent="0.3">
      <c r="A17" s="13" t="s">
        <v>17</v>
      </c>
      <c r="B17" s="14"/>
      <c r="C17" s="14"/>
      <c r="D17" s="17"/>
      <c r="E17" s="16"/>
      <c r="F17" s="15"/>
      <c r="G17" s="19"/>
      <c r="H17" s="20" t="s">
        <v>18</v>
      </c>
      <c r="I17" s="21" t="s">
        <v>19</v>
      </c>
      <c r="J17" s="22"/>
      <c r="K17" s="22"/>
      <c r="L17" s="22"/>
      <c r="M17" s="22"/>
      <c r="N17" s="22"/>
      <c r="O17" s="23"/>
    </row>
    <row r="18" spans="1:23" ht="14.4" x14ac:dyDescent="0.3">
      <c r="A18" s="24" t="s">
        <v>20</v>
      </c>
      <c r="B18" s="14"/>
      <c r="C18" s="14"/>
      <c r="D18" s="17"/>
      <c r="E18" s="16"/>
      <c r="F18" s="15"/>
      <c r="G18" s="19"/>
      <c r="H18" s="20" t="s">
        <v>21</v>
      </c>
      <c r="I18" s="21" t="s">
        <v>22</v>
      </c>
      <c r="J18" s="22"/>
      <c r="K18" s="22"/>
      <c r="L18" s="22"/>
      <c r="M18" s="22"/>
      <c r="N18" s="22"/>
      <c r="O18" s="23">
        <v>1</v>
      </c>
    </row>
    <row r="19" spans="1:23" ht="15" thickBot="1" x14ac:dyDescent="0.35">
      <c r="A19" s="13" t="s">
        <v>23</v>
      </c>
      <c r="B19" s="25"/>
      <c r="C19" s="25"/>
      <c r="D19" s="19"/>
      <c r="E19" s="19"/>
      <c r="F19" s="19"/>
      <c r="G19" s="26"/>
      <c r="H19" s="20" t="s">
        <v>24</v>
      </c>
      <c r="I19" s="27"/>
      <c r="J19" s="28"/>
      <c r="K19" s="28"/>
      <c r="L19" s="28"/>
      <c r="M19" s="29"/>
      <c r="N19" s="30"/>
      <c r="O19" s="31"/>
    </row>
    <row r="20" spans="1:23" ht="7.5" customHeight="1" thickTop="1" thickBot="1" x14ac:dyDescent="0.3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23" s="36" customFormat="1" ht="20.25" customHeight="1" thickTop="1" x14ac:dyDescent="0.3">
      <c r="A21" s="109" t="s">
        <v>25</v>
      </c>
      <c r="B21" s="111" t="s">
        <v>26</v>
      </c>
      <c r="C21" s="111" t="s">
        <v>27</v>
      </c>
      <c r="D21" s="111" t="s">
        <v>28</v>
      </c>
      <c r="E21" s="111" t="s">
        <v>29</v>
      </c>
      <c r="F21" s="111" t="s">
        <v>30</v>
      </c>
      <c r="G21" s="111" t="s">
        <v>31</v>
      </c>
      <c r="H21" s="111" t="s">
        <v>32</v>
      </c>
      <c r="I21" s="121" t="s">
        <v>33</v>
      </c>
      <c r="J21" s="122"/>
      <c r="K21" s="125" t="s">
        <v>34</v>
      </c>
      <c r="L21" s="126"/>
      <c r="M21" s="127" t="s">
        <v>35</v>
      </c>
      <c r="N21" s="129" t="s">
        <v>36</v>
      </c>
      <c r="O21" s="113" t="s">
        <v>37</v>
      </c>
    </row>
    <row r="22" spans="1:23" s="36" customFormat="1" ht="17.25" customHeight="1" x14ac:dyDescent="0.3">
      <c r="A22" s="110"/>
      <c r="B22" s="112"/>
      <c r="C22" s="112"/>
      <c r="D22" s="112"/>
      <c r="E22" s="112"/>
      <c r="F22" s="112"/>
      <c r="G22" s="112"/>
      <c r="H22" s="112"/>
      <c r="I22" s="123"/>
      <c r="J22" s="124"/>
      <c r="K22" s="37" t="s">
        <v>38</v>
      </c>
      <c r="L22" s="37" t="s">
        <v>39</v>
      </c>
      <c r="M22" s="128"/>
      <c r="N22" s="130"/>
      <c r="O22" s="114"/>
    </row>
    <row r="23" spans="1:23" ht="27" customHeight="1" x14ac:dyDescent="0.3">
      <c r="A23" s="38">
        <v>1</v>
      </c>
      <c r="B23" s="39">
        <v>101</v>
      </c>
      <c r="C23" s="40">
        <f>VLOOKUP(B23,'[3]База спортсменов'!$A$3:$G$202,2,0)</f>
        <v>10130012821</v>
      </c>
      <c r="D23" s="41" t="str">
        <f>VLOOKUP(B23,'[3]База спортсменов'!$A$3:$G$202,3,0)</f>
        <v>ГАРАГУЛЯ Артём</v>
      </c>
      <c r="E23" s="42">
        <f>VLOOKUP(B23,'[3]База спортсменов'!$A$3:$G$202,4,0)</f>
        <v>40013</v>
      </c>
      <c r="F23" s="42" t="str">
        <f>VLOOKUP(B23,'[3]База спортсменов'!$A$3:$G$202,5,0)</f>
        <v>1 СР</v>
      </c>
      <c r="G23" s="42" t="str">
        <f>VLOOKUP(B23,'[3]База спортсменов'!$A$3:$G$202,6,0)</f>
        <v>Москва</v>
      </c>
      <c r="H23" s="42" t="str">
        <f>VLOOKUP(B23,'[3]База спортсменов'!$A$3:$G$202,7,0)</f>
        <v>ГБУ ДО "Московская академия велосипедного спорта"</v>
      </c>
      <c r="I23" s="43">
        <v>47</v>
      </c>
      <c r="J23" s="39">
        <v>1</v>
      </c>
      <c r="K23" s="43">
        <v>41</v>
      </c>
      <c r="L23" s="43">
        <v>44.33</v>
      </c>
      <c r="M23" s="43">
        <f>MAX(K23:L23)</f>
        <v>44.33</v>
      </c>
      <c r="N23" s="40"/>
      <c r="O23" s="44"/>
      <c r="Q23" s="36"/>
      <c r="R23" s="36"/>
      <c r="S23" s="36"/>
      <c r="T23" s="36"/>
      <c r="U23" s="36"/>
      <c r="V23" s="36"/>
      <c r="W23" s="36"/>
    </row>
    <row r="24" spans="1:23" ht="27" customHeight="1" x14ac:dyDescent="0.3">
      <c r="A24" s="38">
        <v>2</v>
      </c>
      <c r="B24" s="39">
        <v>103</v>
      </c>
      <c r="C24" s="40">
        <f>VLOOKUP(B24,'[3]База спортсменов'!$A$3:$G$202,2,0)</f>
        <v>10140569956</v>
      </c>
      <c r="D24" s="41" t="str">
        <f>VLOOKUP(B24,'[3]База спортсменов'!$A$3:$G$202,3,0)</f>
        <v>ГАРИПОВ Руслан</v>
      </c>
      <c r="E24" s="42">
        <f>VLOOKUP(B24,'[3]База спортсменов'!$A$3:$G$202,4,0)</f>
        <v>40033</v>
      </c>
      <c r="F24" s="42" t="str">
        <f>VLOOKUP(B24,'[3]База спортсменов'!$A$3:$G$202,5,0)</f>
        <v>2 СР</v>
      </c>
      <c r="G24" s="42" t="str">
        <f>VLOOKUP(B24,'[3]База спортсменов'!$A$3:$G$202,6,0)</f>
        <v>Республика Татарстан</v>
      </c>
      <c r="H24" s="42" t="str">
        <f>VLOOKUP(B24,'[3]База спортсменов'!$A$3:$G$202,7,0)</f>
        <v>ЦСП МС РТ, город Казань</v>
      </c>
      <c r="I24" s="43">
        <v>17.2</v>
      </c>
      <c r="J24" s="39">
        <v>3</v>
      </c>
      <c r="K24" s="43">
        <v>10.66</v>
      </c>
      <c r="L24" s="43">
        <v>30.66</v>
      </c>
      <c r="M24" s="43">
        <f>MAX(K24:L24)</f>
        <v>30.66</v>
      </c>
      <c r="N24" s="40"/>
      <c r="O24" s="44"/>
      <c r="Q24" s="36"/>
      <c r="R24" s="36"/>
      <c r="S24" s="36"/>
      <c r="T24" s="36"/>
      <c r="U24" s="36"/>
      <c r="V24" s="36"/>
      <c r="W24" s="36"/>
    </row>
    <row r="25" spans="1:23" ht="27" customHeight="1" x14ac:dyDescent="0.3">
      <c r="A25" s="38">
        <v>3</v>
      </c>
      <c r="B25" s="39">
        <v>106</v>
      </c>
      <c r="C25" s="40">
        <f>VLOOKUP(B25,'[3]База спортсменов'!$A$3:$G$202,2,0)</f>
        <v>10141220563</v>
      </c>
      <c r="D25" s="41" t="str">
        <f>VLOOKUP(B25,'[3]База спортсменов'!$A$3:$G$202,3,0)</f>
        <v>АШИХМИН Андрей</v>
      </c>
      <c r="E25" s="42">
        <f>VLOOKUP(B25,'[3]База спортсменов'!$A$3:$G$202,4,0)</f>
        <v>40221</v>
      </c>
      <c r="F25" s="42" t="str">
        <f>VLOOKUP(B25,'[3]База спортсменов'!$A$3:$G$202,5,0)</f>
        <v>3 СР</v>
      </c>
      <c r="G25" s="42" t="str">
        <f>VLOOKUP(B25,'[3]База спортсменов'!$A$3:$G$202,6,0)</f>
        <v>Кировская область</v>
      </c>
      <c r="H25" s="42" t="str">
        <f>VLOOKUP(B25,'[3]База спортсменов'!$A$3:$G$202,7,0)</f>
        <v>Федерация велосипедного спорта Кировской области "ФВСКО"</v>
      </c>
      <c r="I25" s="43">
        <v>27.5</v>
      </c>
      <c r="J25" s="39">
        <v>2</v>
      </c>
      <c r="K25" s="43">
        <v>19.66</v>
      </c>
      <c r="L25" s="43">
        <v>25.33</v>
      </c>
      <c r="M25" s="43">
        <f>MAX(K25:L25)</f>
        <v>25.33</v>
      </c>
      <c r="N25" s="40"/>
      <c r="O25" s="44"/>
      <c r="Q25" s="36"/>
      <c r="R25" s="36"/>
      <c r="S25" s="36"/>
      <c r="T25" s="36"/>
      <c r="U25" s="36"/>
      <c r="V25" s="36"/>
      <c r="W25" s="36"/>
    </row>
    <row r="26" spans="1:23" ht="27" customHeight="1" x14ac:dyDescent="0.3">
      <c r="A26" s="38" t="s">
        <v>65</v>
      </c>
      <c r="B26" s="39">
        <v>102</v>
      </c>
      <c r="C26" s="40">
        <f>VLOOKUP(B26,'[3]База спортсменов'!$A$3:$G$202,2,0)</f>
        <v>10137601655</v>
      </c>
      <c r="D26" s="41" t="str">
        <f>VLOOKUP(B26,'[3]База спортсменов'!$A$3:$G$202,3,0)</f>
        <v>ДЬЯЧЕНКО Илья</v>
      </c>
      <c r="E26" s="42">
        <f>VLOOKUP(B26,'[3]База спортсменов'!$A$3:$G$202,4,0)</f>
        <v>40017</v>
      </c>
      <c r="F26" s="42" t="str">
        <f>VLOOKUP(B26,'[3]База спортсменов'!$A$3:$G$202,5,0)</f>
        <v>1 СР</v>
      </c>
      <c r="G26" s="42" t="str">
        <f>VLOOKUP(B26,'[3]База спортсменов'!$A$3:$G$202,6,0)</f>
        <v>Москва</v>
      </c>
      <c r="H26" s="42" t="str">
        <f>VLOOKUP(B26,'[3]База спортсменов'!$A$3:$G$202,7,0)</f>
        <v>ГБУ ДО "Московская академия велосипедного спорта"</v>
      </c>
      <c r="I26" s="43"/>
      <c r="J26" s="39"/>
      <c r="K26" s="43"/>
      <c r="L26" s="43"/>
      <c r="M26" s="43"/>
      <c r="N26" s="40"/>
      <c r="O26" s="44"/>
      <c r="Q26" s="36"/>
      <c r="R26" s="36"/>
      <c r="S26" s="36"/>
      <c r="T26" s="36"/>
      <c r="U26" s="36"/>
      <c r="V26" s="36"/>
      <c r="W26" s="36"/>
    </row>
    <row r="27" spans="1:23" ht="7.5" customHeight="1" thickBot="1" x14ac:dyDescent="0.35">
      <c r="A27" s="45"/>
      <c r="B27" s="46"/>
      <c r="C27" s="45"/>
      <c r="D27" s="47"/>
      <c r="E27" s="48"/>
      <c r="F27" s="49"/>
      <c r="G27" s="48"/>
      <c r="H27" s="48"/>
      <c r="I27" s="50"/>
      <c r="J27" s="50"/>
      <c r="K27" s="50"/>
      <c r="L27" s="50"/>
      <c r="M27" s="50"/>
      <c r="N27" s="50"/>
      <c r="O27" s="50"/>
      <c r="Q27" s="36"/>
      <c r="R27" s="36"/>
      <c r="S27" s="36"/>
      <c r="T27" s="36"/>
      <c r="U27" s="36"/>
      <c r="V27" s="36"/>
      <c r="W27" s="36"/>
    </row>
    <row r="28" spans="1:23" ht="15" thickTop="1" x14ac:dyDescent="0.3">
      <c r="A28" s="115" t="s">
        <v>40</v>
      </c>
      <c r="B28" s="116"/>
      <c r="C28" s="116"/>
      <c r="D28" s="116"/>
      <c r="E28" s="51"/>
      <c r="F28" s="51"/>
      <c r="G28" s="51"/>
      <c r="H28" s="116" t="s">
        <v>41</v>
      </c>
      <c r="I28" s="116"/>
      <c r="J28" s="116"/>
      <c r="K28" s="116"/>
      <c r="L28" s="116"/>
      <c r="M28" s="116"/>
      <c r="N28" s="116"/>
      <c r="O28" s="117"/>
      <c r="Q28" s="36"/>
      <c r="R28" s="36"/>
      <c r="S28" s="36"/>
      <c r="T28" s="36"/>
      <c r="U28" s="36"/>
      <c r="V28" s="36"/>
      <c r="W28" s="36"/>
    </row>
    <row r="29" spans="1:23" ht="14.4" x14ac:dyDescent="0.3">
      <c r="A29" s="52" t="s">
        <v>42</v>
      </c>
      <c r="B29" s="53"/>
      <c r="C29" s="54"/>
      <c r="D29" s="55"/>
      <c r="E29" s="56"/>
      <c r="F29" s="56"/>
      <c r="G29" s="57"/>
      <c r="H29" s="58" t="s">
        <v>43</v>
      </c>
      <c r="I29" s="59">
        <v>3</v>
      </c>
      <c r="J29" s="60"/>
      <c r="K29" s="61"/>
      <c r="L29" s="61"/>
      <c r="M29" s="62"/>
      <c r="N29" s="58" t="s">
        <v>44</v>
      </c>
      <c r="O29" s="63">
        <f>COUNTIF(F$21:F136,"ЗМС")</f>
        <v>0</v>
      </c>
      <c r="Q29" s="36"/>
      <c r="R29" s="36"/>
      <c r="S29" s="36"/>
      <c r="T29" s="36"/>
      <c r="U29" s="36"/>
      <c r="V29" s="36"/>
      <c r="W29" s="36"/>
    </row>
    <row r="30" spans="1:23" ht="14.4" x14ac:dyDescent="0.3">
      <c r="A30" s="52" t="s">
        <v>45</v>
      </c>
      <c r="B30" s="53"/>
      <c r="C30" s="64"/>
      <c r="D30" s="55"/>
      <c r="E30" s="65"/>
      <c r="F30" s="65"/>
      <c r="G30" s="66"/>
      <c r="H30" s="58" t="s">
        <v>46</v>
      </c>
      <c r="I30" s="67">
        <f>I31+I35</f>
        <v>4</v>
      </c>
      <c r="J30" s="68"/>
      <c r="K30" s="69"/>
      <c r="L30" s="69"/>
      <c r="M30" s="70"/>
      <c r="N30" s="58" t="s">
        <v>47</v>
      </c>
      <c r="O30" s="63">
        <f>COUNTIF(F$21:F136,"МСМК")</f>
        <v>0</v>
      </c>
      <c r="Q30" s="36"/>
      <c r="R30" s="36"/>
      <c r="S30" s="36"/>
      <c r="T30" s="36"/>
      <c r="U30" s="36"/>
      <c r="V30" s="36"/>
      <c r="W30" s="36"/>
    </row>
    <row r="31" spans="1:23" ht="14.4" x14ac:dyDescent="0.3">
      <c r="A31" s="52" t="s">
        <v>48</v>
      </c>
      <c r="B31" s="53"/>
      <c r="C31" s="53"/>
      <c r="D31" s="55"/>
      <c r="E31" s="65"/>
      <c r="F31" s="65"/>
      <c r="G31" s="66"/>
      <c r="H31" s="58" t="s">
        <v>49</v>
      </c>
      <c r="I31" s="67">
        <f>I32+I33+I34</f>
        <v>3</v>
      </c>
      <c r="J31" s="68"/>
      <c r="K31" s="69"/>
      <c r="L31" s="69"/>
      <c r="M31" s="70"/>
      <c r="N31" s="58" t="s">
        <v>50</v>
      </c>
      <c r="O31" s="63">
        <f>COUNTIF(F$21:F26,"МС")</f>
        <v>0</v>
      </c>
    </row>
    <row r="32" spans="1:23" ht="14.4" x14ac:dyDescent="0.3">
      <c r="A32" s="52" t="s">
        <v>51</v>
      </c>
      <c r="B32" s="53"/>
      <c r="C32" s="53"/>
      <c r="D32" s="55"/>
      <c r="E32" s="65"/>
      <c r="F32" s="65"/>
      <c r="G32" s="66"/>
      <c r="H32" s="58" t="s">
        <v>52</v>
      </c>
      <c r="I32" s="67">
        <f>COUNT(A23:A26)</f>
        <v>3</v>
      </c>
      <c r="J32" s="68"/>
      <c r="K32" s="69"/>
      <c r="L32" s="69"/>
      <c r="M32" s="70"/>
      <c r="N32" s="58" t="s">
        <v>53</v>
      </c>
      <c r="O32" s="63">
        <f>COUNTIF(F$20:F26,"КМС")</f>
        <v>0</v>
      </c>
    </row>
    <row r="33" spans="1:15" ht="14.4" x14ac:dyDescent="0.3">
      <c r="A33" s="71"/>
      <c r="B33" s="53"/>
      <c r="C33" s="53"/>
      <c r="D33" s="55"/>
      <c r="E33" s="72"/>
      <c r="F33" s="72"/>
      <c r="G33" s="72"/>
      <c r="H33" s="58" t="s">
        <v>54</v>
      </c>
      <c r="I33" s="67">
        <f>COUNTIF(A10:A90,"НФ")</f>
        <v>0</v>
      </c>
      <c r="J33" s="68"/>
      <c r="K33" s="69"/>
      <c r="L33" s="69"/>
      <c r="M33" s="70"/>
      <c r="N33" s="58" t="s">
        <v>55</v>
      </c>
      <c r="O33" s="63">
        <f>COUNTIF(F23:F26,"1 СР")</f>
        <v>2</v>
      </c>
    </row>
    <row r="34" spans="1:15" ht="14.4" x14ac:dyDescent="0.3">
      <c r="A34" s="73"/>
      <c r="B34" s="19"/>
      <c r="C34" s="25"/>
      <c r="D34" s="55"/>
      <c r="E34" s="72"/>
      <c r="F34" s="72"/>
      <c r="G34" s="72"/>
      <c r="H34" s="58" t="s">
        <v>56</v>
      </c>
      <c r="I34" s="67">
        <f>COUNTIF(A10:A90,"ДСКВ")</f>
        <v>0</v>
      </c>
      <c r="J34" s="68"/>
      <c r="K34" s="69"/>
      <c r="L34" s="69"/>
      <c r="M34" s="70"/>
      <c r="N34" s="58" t="s">
        <v>57</v>
      </c>
      <c r="O34" s="63">
        <f>COUNTIF(F$23:F138,"2 СР")</f>
        <v>1</v>
      </c>
    </row>
    <row r="35" spans="1:15" ht="14.4" x14ac:dyDescent="0.3">
      <c r="A35" s="74"/>
      <c r="B35" s="53"/>
      <c r="C35" s="53"/>
      <c r="D35" s="55"/>
      <c r="E35" s="65"/>
      <c r="F35" s="65"/>
      <c r="G35" s="66"/>
      <c r="H35" s="58" t="s">
        <v>58</v>
      </c>
      <c r="I35" s="67">
        <f>COUNTIF(A10:A90,"НС")</f>
        <v>1</v>
      </c>
      <c r="J35" s="75"/>
      <c r="K35" s="76"/>
      <c r="L35" s="76"/>
      <c r="M35" s="77"/>
      <c r="N35" s="58" t="s">
        <v>59</v>
      </c>
      <c r="O35" s="63">
        <f>COUNTIF(F$23:F139,"3 СР")</f>
        <v>1</v>
      </c>
    </row>
    <row r="36" spans="1:15" ht="5.25" customHeight="1" x14ac:dyDescent="0.3">
      <c r="A36" s="74"/>
      <c r="B36" s="53"/>
      <c r="C36" s="53"/>
      <c r="D36" s="53"/>
      <c r="E36" s="53"/>
      <c r="F36" s="53"/>
      <c r="G36" s="19"/>
      <c r="H36" s="19"/>
      <c r="I36" s="78"/>
      <c r="J36" s="78"/>
      <c r="K36" s="78"/>
      <c r="L36" s="78"/>
      <c r="M36" s="78"/>
      <c r="N36" s="79"/>
      <c r="O36" s="80"/>
    </row>
    <row r="37" spans="1:15" ht="15.6" x14ac:dyDescent="0.3">
      <c r="A37" s="118" t="s">
        <v>60</v>
      </c>
      <c r="B37" s="119"/>
      <c r="C37" s="119"/>
      <c r="D37" s="119"/>
      <c r="E37" s="119" t="s">
        <v>61</v>
      </c>
      <c r="F37" s="119"/>
      <c r="G37" s="119"/>
      <c r="H37" s="119" t="s">
        <v>62</v>
      </c>
      <c r="I37" s="119"/>
      <c r="J37" s="119"/>
      <c r="K37" s="119"/>
      <c r="L37" s="119"/>
      <c r="M37" s="119" t="s">
        <v>63</v>
      </c>
      <c r="N37" s="119"/>
      <c r="O37" s="120"/>
    </row>
    <row r="38" spans="1:15" x14ac:dyDescent="0.3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</row>
    <row r="39" spans="1:15" x14ac:dyDescent="0.3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</row>
    <row r="40" spans="1:15" x14ac:dyDescent="0.3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</row>
    <row r="41" spans="1:15" x14ac:dyDescent="0.3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</row>
    <row r="42" spans="1:15" x14ac:dyDescent="0.3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5" ht="14.4" thickBot="1" x14ac:dyDescent="0.35">
      <c r="A43" s="134"/>
      <c r="B43" s="135"/>
      <c r="C43" s="135"/>
      <c r="D43" s="135"/>
      <c r="E43" s="135" t="str">
        <f>H17</f>
        <v>ДЫШАКОВ А.С.(ВК, г.Москва)</v>
      </c>
      <c r="F43" s="135"/>
      <c r="G43" s="135"/>
      <c r="H43" s="135" t="str">
        <f>H18</f>
        <v>ГВОЗДЁВ К.Е. (1 к, г. Москва)</v>
      </c>
      <c r="I43" s="135"/>
      <c r="J43" s="135"/>
      <c r="K43" s="135"/>
      <c r="L43" s="135"/>
      <c r="M43" s="135" t="str">
        <f>H19</f>
        <v>АНДРИЯНОВ А.С. (ВК, г.Москва)</v>
      </c>
      <c r="N43" s="135"/>
      <c r="O43" s="136"/>
    </row>
    <row r="44" spans="1:15" ht="14.4" thickTop="1" x14ac:dyDescent="0.3"/>
  </sheetData>
  <mergeCells count="41">
    <mergeCell ref="N21:N22"/>
    <mergeCell ref="A38:E38"/>
    <mergeCell ref="F38:O38"/>
    <mergeCell ref="A43:D43"/>
    <mergeCell ref="E43:G43"/>
    <mergeCell ref="H43:L43"/>
    <mergeCell ref="M43:O43"/>
    <mergeCell ref="A28:D28"/>
    <mergeCell ref="H28:O28"/>
    <mergeCell ref="A37:D37"/>
    <mergeCell ref="E37:G37"/>
    <mergeCell ref="H37:L37"/>
    <mergeCell ref="M37:O37"/>
    <mergeCell ref="A14:D14"/>
    <mergeCell ref="A15:H15"/>
    <mergeCell ref="I15:O15"/>
    <mergeCell ref="I16:O16"/>
    <mergeCell ref="A21:A22"/>
    <mergeCell ref="B21:B22"/>
    <mergeCell ref="C21:C22"/>
    <mergeCell ref="D21:D22"/>
    <mergeCell ref="E21:E22"/>
    <mergeCell ref="F21:F22"/>
    <mergeCell ref="O21:O22"/>
    <mergeCell ref="G21:G22"/>
    <mergeCell ref="H21:H22"/>
    <mergeCell ref="I21:J22"/>
    <mergeCell ref="K21:L21"/>
    <mergeCell ref="M21:M22"/>
    <mergeCell ref="A13:D13"/>
    <mergeCell ref="A1:O1"/>
    <mergeCell ref="A2:O2"/>
    <mergeCell ref="A4:O4"/>
    <mergeCell ref="A5:O5"/>
    <mergeCell ref="A6:O6"/>
    <mergeCell ref="A7:O7"/>
    <mergeCell ref="A8:O8"/>
    <mergeCell ref="A9:O9"/>
    <mergeCell ref="A10:O10"/>
    <mergeCell ref="A11:O11"/>
    <mergeCell ref="A12:O1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7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13-14 лет ю Ф</vt:lpstr>
      <vt:lpstr>Лист1</vt:lpstr>
      <vt:lpstr>'13-14 лет ю Ф'!Заголовки_для_печати</vt:lpstr>
      <vt:lpstr>'13-14 лет ю 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2023-04-24T12:30:10Z</dcterms:modified>
</cp:coreProperties>
</file>