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Критериум!$A$1:$AA$58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47" i="91" l="1"/>
  <c r="X27" i="91"/>
  <c r="X28" i="91"/>
  <c r="X29" i="91"/>
  <c r="X30" i="91"/>
  <c r="X31" i="91"/>
  <c r="X32" i="91"/>
  <c r="X33" i="91"/>
  <c r="X34" i="91"/>
  <c r="L58" i="91" l="1"/>
  <c r="F58" i="91"/>
  <c r="X23" i="91" l="1"/>
  <c r="AA50" i="91" l="1"/>
  <c r="AA49" i="91"/>
  <c r="AA48" i="91"/>
  <c r="AA47" i="91"/>
  <c r="AA46" i="91"/>
  <c r="AA45" i="91"/>
  <c r="AA44" i="91"/>
  <c r="X50" i="91"/>
  <c r="X49" i="91"/>
  <c r="X48" i="91"/>
  <c r="X46" i="91" l="1"/>
  <c r="X45" i="91" s="1"/>
  <c r="W58" i="91"/>
  <c r="X24" i="91"/>
  <c r="X25" i="91"/>
  <c r="X26" i="91"/>
</calcChain>
</file>

<file path=xl/sharedStrings.xml><?xml version="1.0" encoding="utf-8"?>
<sst xmlns="http://schemas.openxmlformats.org/spreadsheetml/2006/main" count="150" uniqueCount="108">
  <si>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</si>
  <si>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</si>
  <si>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</si>
  <si>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</si>
  <si>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</si>
  <si>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</si>
  <si>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</si>
  <si>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</si>
  <si>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</si>
  <si>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</si>
  <si>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</si>
  <si>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</si>
  <si>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</si>
  <si>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</si>
  <si>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</si>
  <si>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</si>
  <si>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</si>
  <si>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</si>
  <si>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</si>
  <si>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</si>
  <si>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</si>
  <si>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</si>
  <si>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</si>
  <si>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</si>
  <si>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</si>
  <si>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Федерация велосипедного спорта Воронежской области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</si>
  <si>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</si>
  <si>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</si>
  <si>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</si>
  <si>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</si>
  <si>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</si>
  <si>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</si>
  <si>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</si>
  <si>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</si>
  <si>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</si>
  <si>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</si>
  <si>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</si>
  <si>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</si>
  <si>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МАКСИМАЛЬНЫЙ ПЕРЕПАД (HD):</t>
  </si>
  <si>
    <t>ДИСТАНЦИЯ: ДЛИНА КРУГА/КРУГОВ</t>
  </si>
  <si>
    <t>шоссе - критериум 20-40 км</t>
  </si>
  <si>
    <t>1 СР</t>
  </si>
  <si>
    <t>Место на основном финише</t>
  </si>
  <si>
    <t>UCI ID</t>
  </si>
  <si>
    <t>Воронежская область</t>
  </si>
  <si>
    <t>Департамент физической культуры и спорта Воронежской области</t>
  </si>
  <si>
    <t/>
  </si>
  <si>
    <t>№ ВРВС: 0080721811С</t>
  </si>
  <si>
    <t>НАЗВАНИЕ ТРАССЫ / РЕГ. НОМЕР: Лыжный СК с освещенной лыжероллерной трассой/ 0065515</t>
  </si>
  <si>
    <t>СУММА ПОЛОЖИТЕЛЬНЫХ ПЕРЕПАДОВ ВЫСОТЫ НА ДИСТАНЦИИ (ТС): 480</t>
  </si>
  <si>
    <t>ПОПОВА Е.В. (ВК, г. ВОРОНЕЖ)</t>
  </si>
  <si>
    <t>СУДЬЯ НА ФИНИШЕ</t>
  </si>
  <si>
    <t>2 СР</t>
  </si>
  <si>
    <t>3 СР</t>
  </si>
  <si>
    <t>ВСЕРОССИЙСКИЕ СОРЕВНОВАНИЯ</t>
  </si>
  <si>
    <t>ЕЛИФЕРОВ А.В. (ВК, г. ВОРОНЕЖ)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</si>
  <si>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Воронеж</t>
    </r>
  </si>
  <si>
    <t>№ ЕКП 2022: 5086</t>
  </si>
  <si>
    <t>СМОРОДИНОВ А.С. (1 СК, г. ВОРОНЕЖ)</t>
  </si>
  <si>
    <t>Московская область</t>
  </si>
  <si>
    <t>1,5 км/15</t>
  </si>
  <si>
    <t xml:space="preserve">НАЧАЛО ГОНКИ: 13ч 00м </t>
  </si>
  <si>
    <t>Девушки 15-16 лет</t>
  </si>
  <si>
    <t>ДАТА ПРОВЕДЕНИЯ: 07 июня 2022 года</t>
  </si>
  <si>
    <t>ОКОНЧАНИЕ ГОНКИ: 13ч 50м</t>
  </si>
  <si>
    <t>МИГАЧЕВА Елизавета</t>
  </si>
  <si>
    <t>11.05.2007</t>
  </si>
  <si>
    <t>БУЛАВКИНА Анастасия</t>
  </si>
  <si>
    <t>06.10.2007</t>
  </si>
  <si>
    <t>МИНАШКИНА Тамила</t>
  </si>
  <si>
    <t>23.05.2008</t>
  </si>
  <si>
    <t>КАРТОВЕЦ Дарья</t>
  </si>
  <si>
    <t>18.11.2007</t>
  </si>
  <si>
    <t>ЮДАКОВА Ирина</t>
  </si>
  <si>
    <t>01.05.2007</t>
  </si>
  <si>
    <t>Самарская область</t>
  </si>
  <si>
    <t>ТКАЧУК Анастасия</t>
  </si>
  <si>
    <t>26.04.2006</t>
  </si>
  <si>
    <t>КАНИЩЕВА Софья</t>
  </si>
  <si>
    <t>16.12.2006</t>
  </si>
  <si>
    <t>ХАТУНЦЕВА Александра</t>
  </si>
  <si>
    <t>31.01.2008</t>
  </si>
  <si>
    <t>КАЗАНКОВА Дарья</t>
  </si>
  <si>
    <t>16.10.2008</t>
  </si>
  <si>
    <t>ИГРУНОВА Екатерина</t>
  </si>
  <si>
    <t>04.08.2007</t>
  </si>
  <si>
    <t>БОБРОВА Мария</t>
  </si>
  <si>
    <t>21.03.2007</t>
  </si>
  <si>
    <t>ЖУРАВЛЕВА Дарья</t>
  </si>
  <si>
    <t>22.08.2007</t>
  </si>
  <si>
    <t>ИВАНОВА Виктория</t>
  </si>
  <si>
    <t>23.05.2006</t>
  </si>
  <si>
    <t>ДРЮНИНА Елизавета</t>
  </si>
  <si>
    <t>25.05.2006</t>
  </si>
  <si>
    <t>ТКАЧУК Злата</t>
  </si>
  <si>
    <t>12.10.2008</t>
  </si>
  <si>
    <t>КОЛУПАЕВА Кристина</t>
  </si>
  <si>
    <t>18.03.2008</t>
  </si>
  <si>
    <t>АКИНЬШИНА Карина</t>
  </si>
  <si>
    <t>04.02.2007</t>
  </si>
  <si>
    <t>РОЗАНОВА Анастасия</t>
  </si>
  <si>
    <t>19.06.2006</t>
  </si>
  <si>
    <t>САВЧЕНКО Ольга</t>
  </si>
  <si>
    <t>23.04.2006</t>
  </si>
  <si>
    <t>Температура: +21</t>
  </si>
  <si>
    <t>Влажность: 42%</t>
  </si>
  <si>
    <t>Ветер: 4,0 м/с (с/з)</t>
  </si>
  <si>
    <t>Осадки: облачно с прояснениями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</si>
</sst>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2" fillId="0" borderId="0"/>
  </cellStyleXfs>
  <cellXfs count="148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1" fontId="18" fillId="0" borderId="1" xfId="9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9" fontId="12" fillId="0" borderId="22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8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49" fontId="12" fillId="0" borderId="2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12" fillId="0" borderId="5" xfId="0" applyNumberFormat="1" applyFont="1" applyFill="1" applyBorder="1" applyAlignment="1">
      <alignment vertical="center"/>
    </xf>
    <xf numFmtId="14" fontId="12" fillId="0" borderId="5" xfId="0" applyNumberFormat="1" applyFont="1" applyBorder="1" applyAlignment="1">
      <alignment horizontal="right" vertical="center"/>
    </xf>
    <xf numFmtId="14" fontId="12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8" fillId="0" borderId="1" xfId="9" applyNumberFormat="1" applyFont="1" applyFill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15" fillId="3" borderId="1" xfId="3" applyFont="1" applyFill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2" borderId="24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8" fillId="0" borderId="1" xfId="9" applyFont="1" applyFill="1" applyBorder="1" applyAlignment="1">
      <alignment horizontal="center" vertical="center" wrapText="1"/>
    </xf>
    <xf numFmtId="49" fontId="12" fillId="0" borderId="33" xfId="2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49" fontId="12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49" fontId="12" fillId="0" borderId="34" xfId="2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6" fillId="2" borderId="1" xfId="3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5" fillId="3" borderId="36" xfId="3" applyFont="1" applyFill="1" applyBorder="1" applyAlignment="1">
      <alignment horizontal="center" vertical="center" wrapText="1"/>
    </xf>
    <xf numFmtId="0" fontId="18" fillId="0" borderId="36" xfId="8" applyFont="1" applyFill="1" applyBorder="1" applyAlignment="1">
      <alignment vertical="center" wrapText="1"/>
    </xf>
    <xf numFmtId="14" fontId="18" fillId="0" borderId="36" xfId="9" applyNumberFormat="1" applyFont="1" applyFill="1" applyBorder="1" applyAlignment="1">
      <alignment horizontal="center" vertical="center" wrapText="1"/>
    </xf>
    <xf numFmtId="164" fontId="15" fillId="0" borderId="36" xfId="0" applyNumberFormat="1" applyFont="1" applyFill="1" applyBorder="1" applyAlignment="1">
      <alignment horizontal="center" vertical="center" wrapText="1"/>
    </xf>
    <xf numFmtId="0" fontId="18" fillId="0" borderId="36" xfId="9" applyFont="1" applyFill="1" applyBorder="1" applyAlignment="1">
      <alignment horizontal="center" vertical="center" wrapText="1"/>
    </xf>
    <xf numFmtId="1" fontId="18" fillId="0" borderId="36" xfId="9" applyNumberFormat="1" applyFont="1" applyFill="1" applyBorder="1" applyAlignment="1">
      <alignment horizontal="center" vertical="center" wrapText="1"/>
    </xf>
    <xf numFmtId="0" fontId="15" fillId="0" borderId="36" xfId="0" applyNumberFormat="1" applyFont="1" applyFill="1" applyBorder="1" applyAlignment="1" applyProtection="1">
      <alignment horizontal="center" vertical="center"/>
    </xf>
    <xf numFmtId="0" fontId="15" fillId="0" borderId="37" xfId="0" applyNumberFormat="1" applyFont="1" applyFill="1" applyBorder="1" applyAlignment="1" applyProtection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4" fontId="6" fillId="2" borderId="31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842726</xdr:colOff>
      <xdr:row>0</xdr:row>
      <xdr:rowOff>65012</xdr:rowOff>
    </xdr:from>
    <xdr:to>
      <xdr:col>26</xdr:col>
      <xdr:colOff>1041661</xdr:colOff>
      <xdr:row>5</xdr:row>
      <xdr:rowOff>105455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66320" y="65012"/>
          <a:ext cx="1079996" cy="1137519"/>
        </a:xfrm>
        <a:prstGeom prst="rect">
          <a:avLst/>
        </a:prstGeom>
      </xdr:spPr>
    </xdr:pic>
    <xdr:clientData/>
  </xdr:twoCellAnchor>
  <xdr:twoCellAnchor editAs="oneCell">
    <xdr:from>
      <xdr:col>0</xdr:col>
      <xdr:colOff>76197</xdr:colOff>
      <xdr:row>0</xdr:row>
      <xdr:rowOff>32656</xdr:rowOff>
    </xdr:from>
    <xdr:to>
      <xdr:col>1</xdr:col>
      <xdr:colOff>443101</xdr:colOff>
      <xdr:row>4</xdr:row>
      <xdr:rowOff>44748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2656"/>
          <a:ext cx="845875" cy="1024463"/>
        </a:xfrm>
        <a:prstGeom prst="rect">
          <a:avLst/>
        </a:prstGeom>
      </xdr:spPr>
    </xdr:pic>
    <xdr:clientData/>
  </xdr:twoCellAnchor>
  <xdr:twoCellAnchor editAs="oneCell">
    <xdr:from>
      <xdr:col>2</xdr:col>
      <xdr:colOff>403588</xdr:colOff>
      <xdr:row>0</xdr:row>
      <xdr:rowOff>43544</xdr:rowOff>
    </xdr:from>
    <xdr:to>
      <xdr:col>3</xdr:col>
      <xdr:colOff>776041</xdr:colOff>
      <xdr:row>4</xdr:row>
      <xdr:rowOff>54430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845" y="43544"/>
          <a:ext cx="1613425" cy="1023257"/>
        </a:xfrm>
        <a:prstGeom prst="rect">
          <a:avLst/>
        </a:prstGeom>
      </xdr:spPr>
    </xdr:pic>
    <xdr:clientData/>
  </xdr:twoCellAnchor>
  <xdr:twoCellAnchor>
    <xdr:from>
      <xdr:col>24</xdr:col>
      <xdr:colOff>272140</xdr:colOff>
      <xdr:row>0</xdr:row>
      <xdr:rowOff>149680</xdr:rowOff>
    </xdr:from>
    <xdr:to>
      <xdr:col>25</xdr:col>
      <xdr:colOff>570151</xdr:colOff>
      <xdr:row>3</xdr:row>
      <xdr:rowOff>244929</xdr:rowOff>
    </xdr:to>
    <xdr:pic>
      <xdr:nvPicPr>
        <xdr:cNvPr id="5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627676" y="149680"/>
          <a:ext cx="991975" cy="843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tabSelected="1" view="pageBreakPreview" zoomScale="70" zoomScaleNormal="90" zoomScaleSheetLayoutView="70" workbookViewId="0">
      <selection activeCell="AC37" sqref="AC37"/>
    </sheetView>
  </sheetViews>
  <sheetFormatPr defaultColWidth="9.140625" defaultRowHeight="12.75" x14ac:dyDescent="0.2"/>
  <cols>
    <col min="1" max="1" width="7" style="1" customWidth="1"/>
    <col min="2" max="2" width="7.85546875" style="13" customWidth="1"/>
    <col min="3" max="3" width="18.140625" style="13" customWidth="1"/>
    <col min="4" max="4" width="27.140625" style="1" customWidth="1"/>
    <col min="5" max="5" width="12.28515625" style="70" customWidth="1"/>
    <col min="6" max="6" width="8.85546875" style="1" customWidth="1"/>
    <col min="7" max="7" width="28.42578125" style="1" customWidth="1"/>
    <col min="8" max="22" width="3.7109375" style="1" customWidth="1"/>
    <col min="23" max="23" width="19.28515625" style="1" customWidth="1"/>
    <col min="24" max="24" width="10.28515625" style="1" customWidth="1"/>
    <col min="25" max="25" width="10.42578125" style="1" customWidth="1"/>
    <col min="26" max="26" width="13.140625" style="1" customWidth="1"/>
    <col min="27" max="27" width="18.7109375" style="1" customWidth="1"/>
    <col min="28" max="16384" width="9.140625" style="1"/>
  </cols>
  <sheetData>
    <row r="1" spans="1:27" ht="15.75" customHeight="1" x14ac:dyDescent="0.2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1:27" ht="21" x14ac:dyDescent="0.2">
      <c r="A2" s="134" t="s">
        <v>45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</row>
    <row r="3" spans="1:27" ht="21" x14ac:dyDescent="0.2">
      <c r="A3" s="134" t="s">
        <v>10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</row>
    <row r="4" spans="1:27" ht="21" x14ac:dyDescent="0.2">
      <c r="A4" s="134" t="s">
        <v>25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</row>
    <row r="5" spans="1:27" ht="9" customHeight="1" x14ac:dyDescent="0.2">
      <c r="A5" s="134" t="s">
        <v>46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</row>
    <row r="6" spans="1:27" s="2" customFormat="1" ht="20.25" customHeight="1" x14ac:dyDescent="0.2">
      <c r="A6" s="135" t="s">
        <v>54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</row>
    <row r="7" spans="1:27" s="2" customFormat="1" ht="18" customHeight="1" x14ac:dyDescent="0.2">
      <c r="A7" s="113" t="s">
        <v>16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</row>
    <row r="8" spans="1:27" s="2" customFormat="1" ht="3" customHeight="1" thickBot="1" x14ac:dyDescent="0.25">
      <c r="A8" s="113" t="s">
        <v>46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</row>
    <row r="9" spans="1:27" ht="24" customHeight="1" thickTop="1" x14ac:dyDescent="0.2">
      <c r="A9" s="136" t="s">
        <v>22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8"/>
    </row>
    <row r="10" spans="1:27" ht="18" customHeight="1" x14ac:dyDescent="0.2">
      <c r="A10" s="119" t="s">
        <v>40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1"/>
    </row>
    <row r="11" spans="1:27" ht="19.5" customHeight="1" x14ac:dyDescent="0.2">
      <c r="A11" s="119" t="s">
        <v>62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1"/>
    </row>
    <row r="12" spans="1:27" ht="3.75" customHeight="1" x14ac:dyDescent="0.2">
      <c r="A12" s="108" t="s">
        <v>46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10"/>
    </row>
    <row r="13" spans="1:27" ht="15.75" x14ac:dyDescent="0.2">
      <c r="A13" s="33" t="s">
        <v>56</v>
      </c>
      <c r="B13" s="19"/>
      <c r="C13" s="58"/>
      <c r="D13" s="57"/>
      <c r="E13" s="59"/>
      <c r="F13" s="4"/>
      <c r="G13" s="75" t="s">
        <v>61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5"/>
      <c r="AA13" s="46" t="s">
        <v>47</v>
      </c>
    </row>
    <row r="14" spans="1:27" ht="15.75" x14ac:dyDescent="0.2">
      <c r="A14" s="16" t="s">
        <v>63</v>
      </c>
      <c r="B14" s="12"/>
      <c r="C14" s="12"/>
      <c r="D14" s="72"/>
      <c r="E14" s="60"/>
      <c r="F14" s="5"/>
      <c r="G14" s="76" t="s">
        <v>64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47"/>
      <c r="AA14" s="48" t="s">
        <v>57</v>
      </c>
    </row>
    <row r="15" spans="1:27" ht="15" x14ac:dyDescent="0.2">
      <c r="A15" s="141" t="s">
        <v>9</v>
      </c>
      <c r="B15" s="142"/>
      <c r="C15" s="142"/>
      <c r="D15" s="142"/>
      <c r="E15" s="142"/>
      <c r="F15" s="142"/>
      <c r="G15" s="143"/>
      <c r="H15" s="144" t="s">
        <v>1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5"/>
    </row>
    <row r="16" spans="1:27" ht="15" x14ac:dyDescent="0.2">
      <c r="A16" s="17" t="s">
        <v>18</v>
      </c>
      <c r="B16" s="34"/>
      <c r="C16" s="34"/>
      <c r="D16" s="10"/>
      <c r="E16" s="61"/>
      <c r="F16" s="10"/>
      <c r="G16" s="11" t="s">
        <v>46</v>
      </c>
      <c r="H16" s="9" t="s">
        <v>48</v>
      </c>
      <c r="I16" s="27"/>
      <c r="J16" s="27"/>
      <c r="K16" s="27"/>
      <c r="L16" s="27"/>
      <c r="M16" s="2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26"/>
      <c r="AA16" s="18"/>
    </row>
    <row r="17" spans="1:27" ht="15" x14ac:dyDescent="0.2">
      <c r="A17" s="17" t="s">
        <v>19</v>
      </c>
      <c r="B17" s="26"/>
      <c r="C17" s="26"/>
      <c r="D17" s="7"/>
      <c r="E17" s="62"/>
      <c r="F17" s="7"/>
      <c r="G17" s="8" t="s">
        <v>55</v>
      </c>
      <c r="H17" s="9" t="s">
        <v>38</v>
      </c>
      <c r="I17" s="27"/>
      <c r="J17" s="27"/>
      <c r="K17" s="27"/>
      <c r="L17" s="27"/>
      <c r="M17" s="2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26"/>
      <c r="AA17" s="18"/>
    </row>
    <row r="18" spans="1:27" ht="15" x14ac:dyDescent="0.2">
      <c r="A18" s="17" t="s">
        <v>20</v>
      </c>
      <c r="B18" s="34"/>
      <c r="C18" s="34"/>
      <c r="D18" s="8"/>
      <c r="E18" s="61"/>
      <c r="F18" s="10"/>
      <c r="G18" s="8" t="s">
        <v>50</v>
      </c>
      <c r="H18" s="9" t="s">
        <v>49</v>
      </c>
      <c r="I18" s="27"/>
      <c r="J18" s="27"/>
      <c r="K18" s="27"/>
      <c r="L18" s="27"/>
      <c r="M18" s="2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26"/>
      <c r="AA18" s="18"/>
    </row>
    <row r="19" spans="1:27" ht="16.5" thickBot="1" x14ac:dyDescent="0.25">
      <c r="A19" s="37" t="s">
        <v>15</v>
      </c>
      <c r="B19" s="24"/>
      <c r="C19" s="24"/>
      <c r="D19" s="23"/>
      <c r="E19" s="63"/>
      <c r="F19" s="36"/>
      <c r="G19" s="23" t="s">
        <v>58</v>
      </c>
      <c r="H19" s="38" t="s">
        <v>39</v>
      </c>
      <c r="I19" s="39"/>
      <c r="J19" s="39"/>
      <c r="K19" s="39"/>
      <c r="L19" s="39"/>
      <c r="M19" s="39"/>
      <c r="N19" s="24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56">
        <v>22.5</v>
      </c>
      <c r="AA19" s="40" t="s">
        <v>60</v>
      </c>
    </row>
    <row r="20" spans="1:27" ht="6.75" customHeight="1" thickTop="1" thickBot="1" x14ac:dyDescent="0.25">
      <c r="A20" s="21"/>
      <c r="B20" s="20"/>
      <c r="C20" s="20"/>
      <c r="D20" s="21"/>
      <c r="E20" s="64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35" customFormat="1" ht="21.75" customHeight="1" thickTop="1" x14ac:dyDescent="0.2">
      <c r="A21" s="146" t="s">
        <v>7</v>
      </c>
      <c r="B21" s="111" t="s">
        <v>12</v>
      </c>
      <c r="C21" s="111" t="s">
        <v>43</v>
      </c>
      <c r="D21" s="111" t="s">
        <v>2</v>
      </c>
      <c r="E21" s="139" t="s">
        <v>37</v>
      </c>
      <c r="F21" s="111" t="s">
        <v>8</v>
      </c>
      <c r="G21" s="111" t="s">
        <v>13</v>
      </c>
      <c r="H21" s="114" t="s">
        <v>17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1" t="s">
        <v>42</v>
      </c>
      <c r="X21" s="111" t="s">
        <v>26</v>
      </c>
      <c r="Y21" s="111" t="s">
        <v>27</v>
      </c>
      <c r="Z21" s="115" t="s">
        <v>24</v>
      </c>
      <c r="AA21" s="117" t="s">
        <v>14</v>
      </c>
    </row>
    <row r="22" spans="1:27" s="35" customFormat="1" ht="18" customHeight="1" x14ac:dyDescent="0.2">
      <c r="A22" s="147"/>
      <c r="B22" s="112"/>
      <c r="C22" s="112"/>
      <c r="D22" s="112"/>
      <c r="E22" s="140"/>
      <c r="F22" s="112"/>
      <c r="G22" s="112"/>
      <c r="H22" s="97">
        <v>1</v>
      </c>
      <c r="I22" s="97">
        <v>2</v>
      </c>
      <c r="J22" s="97">
        <v>3</v>
      </c>
      <c r="K22" s="97">
        <v>4</v>
      </c>
      <c r="L22" s="97">
        <v>5</v>
      </c>
      <c r="M22" s="97">
        <v>6</v>
      </c>
      <c r="N22" s="97">
        <v>7</v>
      </c>
      <c r="O22" s="97">
        <v>8</v>
      </c>
      <c r="P22" s="97">
        <v>9</v>
      </c>
      <c r="Q22" s="97">
        <v>10</v>
      </c>
      <c r="R22" s="97">
        <v>11</v>
      </c>
      <c r="S22" s="97">
        <v>12</v>
      </c>
      <c r="T22" s="97">
        <v>13</v>
      </c>
      <c r="U22" s="97">
        <v>14</v>
      </c>
      <c r="V22" s="97">
        <v>15</v>
      </c>
      <c r="W22" s="112"/>
      <c r="X22" s="112"/>
      <c r="Y22" s="112"/>
      <c r="Z22" s="116"/>
      <c r="AA22" s="118"/>
    </row>
    <row r="23" spans="1:27" s="3" customFormat="1" ht="30.75" customHeight="1" x14ac:dyDescent="0.2">
      <c r="A23" s="41">
        <v>1</v>
      </c>
      <c r="B23" s="42">
        <v>46</v>
      </c>
      <c r="C23" s="71">
        <v>10104579219</v>
      </c>
      <c r="D23" s="43" t="s">
        <v>65</v>
      </c>
      <c r="E23" s="65" t="s">
        <v>66</v>
      </c>
      <c r="F23" s="44" t="s">
        <v>52</v>
      </c>
      <c r="G23" s="89" t="s">
        <v>59</v>
      </c>
      <c r="H23" s="30">
        <v>3</v>
      </c>
      <c r="I23" s="30"/>
      <c r="J23" s="30">
        <v>1</v>
      </c>
      <c r="K23" s="30">
        <v>2</v>
      </c>
      <c r="L23" s="30">
        <v>3</v>
      </c>
      <c r="M23" s="30">
        <v>5</v>
      </c>
      <c r="N23" s="30">
        <v>5</v>
      </c>
      <c r="O23" s="30">
        <v>5</v>
      </c>
      <c r="P23" s="30">
        <v>5</v>
      </c>
      <c r="Q23" s="30">
        <v>5</v>
      </c>
      <c r="R23" s="30">
        <v>5</v>
      </c>
      <c r="S23" s="30">
        <v>5</v>
      </c>
      <c r="T23" s="30">
        <v>5</v>
      </c>
      <c r="U23" s="30">
        <v>5</v>
      </c>
      <c r="V23" s="30">
        <v>5</v>
      </c>
      <c r="W23" s="30">
        <v>1</v>
      </c>
      <c r="X23" s="30">
        <f>SUM(H23:V23)</f>
        <v>59</v>
      </c>
      <c r="Y23" s="30"/>
      <c r="Z23" s="31" t="s">
        <v>34</v>
      </c>
      <c r="AA23" s="32"/>
    </row>
    <row r="24" spans="1:27" s="3" customFormat="1" ht="30.75" customHeight="1" x14ac:dyDescent="0.2">
      <c r="A24" s="41">
        <v>2</v>
      </c>
      <c r="B24" s="42">
        <v>43</v>
      </c>
      <c r="C24" s="71">
        <v>10127774747</v>
      </c>
      <c r="D24" s="43" t="s">
        <v>67</v>
      </c>
      <c r="E24" s="65" t="s">
        <v>68</v>
      </c>
      <c r="F24" s="44" t="s">
        <v>52</v>
      </c>
      <c r="G24" s="89" t="s">
        <v>59</v>
      </c>
      <c r="H24" s="30">
        <v>1</v>
      </c>
      <c r="I24" s="30">
        <v>1</v>
      </c>
      <c r="J24" s="30"/>
      <c r="K24" s="30">
        <v>5</v>
      </c>
      <c r="L24" s="30">
        <v>2</v>
      </c>
      <c r="M24" s="30">
        <v>2</v>
      </c>
      <c r="N24" s="30">
        <v>2</v>
      </c>
      <c r="O24" s="30">
        <v>3</v>
      </c>
      <c r="P24" s="30">
        <v>3</v>
      </c>
      <c r="Q24" s="30">
        <v>3</v>
      </c>
      <c r="R24" s="30"/>
      <c r="S24" s="30"/>
      <c r="T24" s="30"/>
      <c r="U24" s="30"/>
      <c r="V24" s="30"/>
      <c r="W24" s="30">
        <v>9</v>
      </c>
      <c r="X24" s="30">
        <f>SUM(H24:V24)</f>
        <v>22</v>
      </c>
      <c r="Y24" s="30"/>
      <c r="Z24" s="31" t="s">
        <v>34</v>
      </c>
      <c r="AA24" s="32"/>
    </row>
    <row r="25" spans="1:27" s="3" customFormat="1" ht="30.75" customHeight="1" x14ac:dyDescent="0.2">
      <c r="A25" s="41">
        <v>3</v>
      </c>
      <c r="B25" s="42">
        <v>40</v>
      </c>
      <c r="C25" s="71">
        <v>10129964624</v>
      </c>
      <c r="D25" s="43" t="s">
        <v>69</v>
      </c>
      <c r="E25" s="65" t="s">
        <v>70</v>
      </c>
      <c r="F25" s="44" t="s">
        <v>52</v>
      </c>
      <c r="G25" s="89" t="s">
        <v>44</v>
      </c>
      <c r="H25" s="30"/>
      <c r="I25" s="30"/>
      <c r="J25" s="30"/>
      <c r="K25" s="30"/>
      <c r="L25" s="30"/>
      <c r="M25" s="30">
        <v>3</v>
      </c>
      <c r="N25" s="30">
        <v>1</v>
      </c>
      <c r="O25" s="30">
        <v>1</v>
      </c>
      <c r="P25" s="30">
        <v>1</v>
      </c>
      <c r="Q25" s="30"/>
      <c r="R25" s="30">
        <v>2</v>
      </c>
      <c r="S25" s="30">
        <v>2</v>
      </c>
      <c r="T25" s="30">
        <v>2</v>
      </c>
      <c r="U25" s="30">
        <v>3</v>
      </c>
      <c r="V25" s="30">
        <v>3</v>
      </c>
      <c r="W25" s="30">
        <v>2</v>
      </c>
      <c r="X25" s="30">
        <f>SUM(H25:V25)</f>
        <v>18</v>
      </c>
      <c r="Y25" s="30"/>
      <c r="Z25" s="31" t="s">
        <v>34</v>
      </c>
      <c r="AA25" s="32"/>
    </row>
    <row r="26" spans="1:27" s="3" customFormat="1" ht="30.75" customHeight="1" x14ac:dyDescent="0.2">
      <c r="A26" s="41">
        <v>4</v>
      </c>
      <c r="B26" s="42">
        <v>36</v>
      </c>
      <c r="C26" s="71">
        <v>10124554044</v>
      </c>
      <c r="D26" s="43" t="s">
        <v>71</v>
      </c>
      <c r="E26" s="65" t="s">
        <v>72</v>
      </c>
      <c r="F26" s="44" t="s">
        <v>52</v>
      </c>
      <c r="G26" s="89" t="s">
        <v>44</v>
      </c>
      <c r="H26" s="30"/>
      <c r="I26" s="30"/>
      <c r="J26" s="30"/>
      <c r="K26" s="30"/>
      <c r="L26" s="30"/>
      <c r="M26" s="30"/>
      <c r="N26" s="30">
        <v>3</v>
      </c>
      <c r="O26" s="30"/>
      <c r="P26" s="30"/>
      <c r="Q26" s="30">
        <v>1</v>
      </c>
      <c r="R26" s="30">
        <v>3</v>
      </c>
      <c r="S26" s="30">
        <v>3</v>
      </c>
      <c r="T26" s="30">
        <v>3</v>
      </c>
      <c r="U26" s="30">
        <v>2</v>
      </c>
      <c r="V26" s="30">
        <v>2</v>
      </c>
      <c r="W26" s="30">
        <v>3</v>
      </c>
      <c r="X26" s="30">
        <f>SUM(H26:V26)</f>
        <v>17</v>
      </c>
      <c r="Y26" s="30"/>
      <c r="Z26" s="31"/>
      <c r="AA26" s="32"/>
    </row>
    <row r="27" spans="1:27" s="3" customFormat="1" ht="30.75" customHeight="1" x14ac:dyDescent="0.2">
      <c r="A27" s="41">
        <v>5</v>
      </c>
      <c r="B27" s="42">
        <v>49</v>
      </c>
      <c r="C27" s="71">
        <v>10104617817</v>
      </c>
      <c r="D27" s="43" t="s">
        <v>73</v>
      </c>
      <c r="E27" s="65" t="s">
        <v>74</v>
      </c>
      <c r="F27" s="44" t="s">
        <v>34</v>
      </c>
      <c r="G27" s="89" t="s">
        <v>75</v>
      </c>
      <c r="H27" s="30">
        <v>5</v>
      </c>
      <c r="I27" s="30">
        <v>5</v>
      </c>
      <c r="J27" s="30">
        <v>2</v>
      </c>
      <c r="K27" s="30">
        <v>3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>
        <v>10</v>
      </c>
      <c r="X27" s="30">
        <f t="shared" ref="X27:X34" si="0">SUM(H27:V27)</f>
        <v>15</v>
      </c>
      <c r="Y27" s="30"/>
      <c r="Z27" s="31"/>
      <c r="AA27" s="32"/>
    </row>
    <row r="28" spans="1:27" s="3" customFormat="1" ht="30.75" customHeight="1" x14ac:dyDescent="0.2">
      <c r="A28" s="41">
        <v>6</v>
      </c>
      <c r="B28" s="42">
        <v>37</v>
      </c>
      <c r="C28" s="71">
        <v>10104582754</v>
      </c>
      <c r="D28" s="43" t="s">
        <v>76</v>
      </c>
      <c r="E28" s="65" t="s">
        <v>77</v>
      </c>
      <c r="F28" s="44" t="s">
        <v>34</v>
      </c>
      <c r="G28" s="89" t="s">
        <v>44</v>
      </c>
      <c r="H28" s="30"/>
      <c r="I28" s="30"/>
      <c r="J28" s="30">
        <v>5</v>
      </c>
      <c r="K28" s="30"/>
      <c r="L28" s="30"/>
      <c r="M28" s="30"/>
      <c r="N28" s="30"/>
      <c r="O28" s="30">
        <v>2</v>
      </c>
      <c r="P28" s="30">
        <v>2</v>
      </c>
      <c r="Q28" s="30"/>
      <c r="R28" s="30"/>
      <c r="S28" s="30"/>
      <c r="T28" s="30"/>
      <c r="U28" s="30">
        <v>1</v>
      </c>
      <c r="V28" s="30">
        <v>1</v>
      </c>
      <c r="W28" s="30">
        <v>4</v>
      </c>
      <c r="X28" s="30">
        <f t="shared" si="0"/>
        <v>11</v>
      </c>
      <c r="Y28" s="30"/>
      <c r="Z28" s="31"/>
      <c r="AA28" s="32"/>
    </row>
    <row r="29" spans="1:27" s="3" customFormat="1" ht="30.75" customHeight="1" x14ac:dyDescent="0.2">
      <c r="A29" s="41">
        <v>7</v>
      </c>
      <c r="B29" s="42">
        <v>35</v>
      </c>
      <c r="C29" s="71">
        <v>10130755980</v>
      </c>
      <c r="D29" s="43" t="s">
        <v>78</v>
      </c>
      <c r="E29" s="65" t="s">
        <v>79</v>
      </c>
      <c r="F29" s="44" t="s">
        <v>52</v>
      </c>
      <c r="G29" s="89" t="s">
        <v>44</v>
      </c>
      <c r="H29" s="30"/>
      <c r="I29" s="30">
        <v>3</v>
      </c>
      <c r="J29" s="30"/>
      <c r="K29" s="30"/>
      <c r="L29" s="30"/>
      <c r="M29" s="30"/>
      <c r="N29" s="30"/>
      <c r="O29" s="30"/>
      <c r="P29" s="30"/>
      <c r="Q29" s="30"/>
      <c r="R29" s="30">
        <v>1</v>
      </c>
      <c r="S29" s="30">
        <v>1</v>
      </c>
      <c r="T29" s="30">
        <v>1</v>
      </c>
      <c r="U29" s="30"/>
      <c r="V29" s="30"/>
      <c r="W29" s="30">
        <v>6</v>
      </c>
      <c r="X29" s="30">
        <f t="shared" si="0"/>
        <v>6</v>
      </c>
      <c r="Y29" s="30"/>
      <c r="Z29" s="31"/>
      <c r="AA29" s="32"/>
    </row>
    <row r="30" spans="1:27" s="3" customFormat="1" ht="30.75" customHeight="1" x14ac:dyDescent="0.2">
      <c r="A30" s="41">
        <v>8</v>
      </c>
      <c r="B30" s="42">
        <v>42</v>
      </c>
      <c r="C30" s="71">
        <v>10130179943</v>
      </c>
      <c r="D30" s="43" t="s">
        <v>80</v>
      </c>
      <c r="E30" s="65" t="s">
        <v>81</v>
      </c>
      <c r="F30" s="44" t="s">
        <v>52</v>
      </c>
      <c r="G30" s="89" t="s">
        <v>44</v>
      </c>
      <c r="H30" s="30"/>
      <c r="I30" s="30"/>
      <c r="J30" s="30"/>
      <c r="K30" s="30"/>
      <c r="L30" s="30">
        <v>5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>
        <v>8</v>
      </c>
      <c r="X30" s="30">
        <f t="shared" si="0"/>
        <v>5</v>
      </c>
      <c r="Y30" s="30"/>
      <c r="Z30" s="31"/>
      <c r="AA30" s="32"/>
    </row>
    <row r="31" spans="1:27" s="3" customFormat="1" ht="30.75" customHeight="1" x14ac:dyDescent="0.2">
      <c r="A31" s="41">
        <v>9</v>
      </c>
      <c r="B31" s="42">
        <v>38</v>
      </c>
      <c r="C31" s="71">
        <v>10113497256</v>
      </c>
      <c r="D31" s="43" t="s">
        <v>82</v>
      </c>
      <c r="E31" s="65" t="s">
        <v>83</v>
      </c>
      <c r="F31" s="44" t="s">
        <v>52</v>
      </c>
      <c r="G31" s="89" t="s">
        <v>44</v>
      </c>
      <c r="H31" s="30"/>
      <c r="I31" s="30">
        <v>2</v>
      </c>
      <c r="J31" s="30"/>
      <c r="K31" s="30"/>
      <c r="L31" s="30"/>
      <c r="M31" s="30"/>
      <c r="N31" s="30"/>
      <c r="O31" s="30"/>
      <c r="P31" s="30"/>
      <c r="Q31" s="30">
        <v>2</v>
      </c>
      <c r="R31" s="30"/>
      <c r="S31" s="30"/>
      <c r="T31" s="30"/>
      <c r="U31" s="30"/>
      <c r="V31" s="30"/>
      <c r="W31" s="30">
        <v>7</v>
      </c>
      <c r="X31" s="30">
        <f t="shared" si="0"/>
        <v>4</v>
      </c>
      <c r="Y31" s="30"/>
      <c r="Z31" s="31"/>
      <c r="AA31" s="32"/>
    </row>
    <row r="32" spans="1:27" s="3" customFormat="1" ht="30.75" customHeight="1" x14ac:dyDescent="0.2">
      <c r="A32" s="41">
        <v>10</v>
      </c>
      <c r="B32" s="42">
        <v>34</v>
      </c>
      <c r="C32" s="71">
        <v>10116980970</v>
      </c>
      <c r="D32" s="43" t="s">
        <v>84</v>
      </c>
      <c r="E32" s="65" t="s">
        <v>85</v>
      </c>
      <c r="F32" s="44" t="s">
        <v>52</v>
      </c>
      <c r="G32" s="89" t="s">
        <v>44</v>
      </c>
      <c r="H32" s="30"/>
      <c r="I32" s="30"/>
      <c r="J32" s="30">
        <v>3</v>
      </c>
      <c r="K32" s="30">
        <v>1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>
        <v>5</v>
      </c>
      <c r="X32" s="30">
        <f t="shared" si="0"/>
        <v>4</v>
      </c>
      <c r="Y32" s="30"/>
      <c r="Z32" s="31"/>
      <c r="AA32" s="32"/>
    </row>
    <row r="33" spans="1:27" s="3" customFormat="1" ht="30.75" customHeight="1" x14ac:dyDescent="0.2">
      <c r="A33" s="41">
        <v>11</v>
      </c>
      <c r="B33" s="42">
        <v>32</v>
      </c>
      <c r="C33" s="71">
        <v>10119926033</v>
      </c>
      <c r="D33" s="43" t="s">
        <v>86</v>
      </c>
      <c r="E33" s="65" t="s">
        <v>87</v>
      </c>
      <c r="F33" s="44" t="s">
        <v>52</v>
      </c>
      <c r="G33" s="89" t="s">
        <v>44</v>
      </c>
      <c r="H33" s="30">
        <v>2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>
        <v>11</v>
      </c>
      <c r="X33" s="30">
        <f t="shared" si="0"/>
        <v>2</v>
      </c>
      <c r="Y33" s="30"/>
      <c r="Z33" s="31"/>
      <c r="AA33" s="32"/>
    </row>
    <row r="34" spans="1:27" s="3" customFormat="1" ht="30.75" customHeight="1" x14ac:dyDescent="0.2">
      <c r="A34" s="41">
        <v>12</v>
      </c>
      <c r="B34" s="42">
        <v>44</v>
      </c>
      <c r="C34" s="71">
        <v>10117449604</v>
      </c>
      <c r="D34" s="43" t="s">
        <v>88</v>
      </c>
      <c r="E34" s="65" t="s">
        <v>89</v>
      </c>
      <c r="F34" s="44" t="s">
        <v>52</v>
      </c>
      <c r="G34" s="89" t="s">
        <v>59</v>
      </c>
      <c r="H34" s="30"/>
      <c r="I34" s="30"/>
      <c r="J34" s="30"/>
      <c r="K34" s="30"/>
      <c r="L34" s="30">
        <v>1</v>
      </c>
      <c r="M34" s="30">
        <v>1</v>
      </c>
      <c r="N34" s="30"/>
      <c r="O34" s="30"/>
      <c r="P34" s="30"/>
      <c r="Q34" s="30"/>
      <c r="R34" s="30"/>
      <c r="S34" s="30"/>
      <c r="T34" s="30"/>
      <c r="U34" s="30"/>
      <c r="V34" s="30"/>
      <c r="W34" s="30">
        <v>12</v>
      </c>
      <c r="X34" s="30">
        <f t="shared" si="0"/>
        <v>2</v>
      </c>
      <c r="Y34" s="30"/>
      <c r="Z34" s="31"/>
      <c r="AA34" s="32"/>
    </row>
    <row r="35" spans="1:27" s="3" customFormat="1" ht="30.75" customHeight="1" x14ac:dyDescent="0.2">
      <c r="A35" s="41">
        <v>13</v>
      </c>
      <c r="B35" s="42">
        <v>45</v>
      </c>
      <c r="C35" s="71">
        <v>10117244486</v>
      </c>
      <c r="D35" s="43" t="s">
        <v>90</v>
      </c>
      <c r="E35" s="65" t="s">
        <v>91</v>
      </c>
      <c r="F35" s="44" t="s">
        <v>52</v>
      </c>
      <c r="G35" s="89" t="s">
        <v>59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>
        <v>13</v>
      </c>
      <c r="X35" s="30"/>
      <c r="Y35" s="30"/>
      <c r="Z35" s="31"/>
      <c r="AA35" s="32"/>
    </row>
    <row r="36" spans="1:27" s="3" customFormat="1" ht="30.75" customHeight="1" x14ac:dyDescent="0.2">
      <c r="A36" s="41">
        <v>14</v>
      </c>
      <c r="B36" s="42">
        <v>33</v>
      </c>
      <c r="C36" s="71">
        <v>10120033945</v>
      </c>
      <c r="D36" s="43" t="s">
        <v>92</v>
      </c>
      <c r="E36" s="65" t="s">
        <v>93</v>
      </c>
      <c r="F36" s="44" t="s">
        <v>52</v>
      </c>
      <c r="G36" s="89" t="s">
        <v>44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>
        <v>14</v>
      </c>
      <c r="X36" s="30"/>
      <c r="Y36" s="30"/>
      <c r="Z36" s="31"/>
      <c r="AA36" s="32"/>
    </row>
    <row r="37" spans="1:27" s="3" customFormat="1" ht="30.75" customHeight="1" x14ac:dyDescent="0.2">
      <c r="A37" s="41">
        <v>15</v>
      </c>
      <c r="B37" s="42">
        <v>41</v>
      </c>
      <c r="C37" s="71">
        <v>10116809808</v>
      </c>
      <c r="D37" s="43" t="s">
        <v>94</v>
      </c>
      <c r="E37" s="65" t="s">
        <v>95</v>
      </c>
      <c r="F37" s="44" t="s">
        <v>52</v>
      </c>
      <c r="G37" s="89" t="s">
        <v>44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>
        <v>15</v>
      </c>
      <c r="X37" s="30"/>
      <c r="Y37" s="30"/>
      <c r="Z37" s="31"/>
      <c r="AA37" s="32"/>
    </row>
    <row r="38" spans="1:27" s="3" customFormat="1" ht="30.75" customHeight="1" x14ac:dyDescent="0.2">
      <c r="A38" s="41">
        <v>16</v>
      </c>
      <c r="B38" s="42">
        <v>39</v>
      </c>
      <c r="C38" s="71">
        <v>10119972109</v>
      </c>
      <c r="D38" s="43" t="s">
        <v>96</v>
      </c>
      <c r="E38" s="65" t="s">
        <v>97</v>
      </c>
      <c r="F38" s="44" t="s">
        <v>52</v>
      </c>
      <c r="G38" s="89" t="s">
        <v>44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>
        <v>16</v>
      </c>
      <c r="X38" s="30"/>
      <c r="Y38" s="30"/>
      <c r="Z38" s="31"/>
      <c r="AA38" s="32"/>
    </row>
    <row r="39" spans="1:27" s="3" customFormat="1" ht="30.75" customHeight="1" x14ac:dyDescent="0.2">
      <c r="A39" s="41">
        <v>17</v>
      </c>
      <c r="B39" s="42">
        <v>31</v>
      </c>
      <c r="C39" s="71">
        <v>10120033440</v>
      </c>
      <c r="D39" s="43" t="s">
        <v>98</v>
      </c>
      <c r="E39" s="65" t="s">
        <v>99</v>
      </c>
      <c r="F39" s="44" t="s">
        <v>52</v>
      </c>
      <c r="G39" s="89" t="s">
        <v>44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>
        <v>17</v>
      </c>
      <c r="X39" s="30"/>
      <c r="Y39" s="30"/>
      <c r="Z39" s="31"/>
      <c r="AA39" s="32"/>
    </row>
    <row r="40" spans="1:27" s="3" customFormat="1" ht="30.75" customHeight="1" x14ac:dyDescent="0.2">
      <c r="A40" s="41">
        <v>18</v>
      </c>
      <c r="B40" s="42">
        <v>47</v>
      </c>
      <c r="C40" s="71">
        <v>10089582211</v>
      </c>
      <c r="D40" s="43" t="s">
        <v>100</v>
      </c>
      <c r="E40" s="65" t="s">
        <v>101</v>
      </c>
      <c r="F40" s="44" t="s">
        <v>52</v>
      </c>
      <c r="G40" s="89" t="s">
        <v>59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>
        <v>18</v>
      </c>
      <c r="X40" s="30"/>
      <c r="Y40" s="30"/>
      <c r="Z40" s="31"/>
      <c r="AA40" s="32"/>
    </row>
    <row r="41" spans="1:27" s="3" customFormat="1" ht="30.75" customHeight="1" thickBot="1" x14ac:dyDescent="0.25">
      <c r="A41" s="98">
        <v>19</v>
      </c>
      <c r="B41" s="99">
        <v>48</v>
      </c>
      <c r="C41" s="100">
        <v>10123421568</v>
      </c>
      <c r="D41" s="101" t="s">
        <v>102</v>
      </c>
      <c r="E41" s="102" t="s">
        <v>103</v>
      </c>
      <c r="F41" s="103" t="s">
        <v>52</v>
      </c>
      <c r="G41" s="104" t="s">
        <v>59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>
        <v>19</v>
      </c>
      <c r="X41" s="105"/>
      <c r="Y41" s="105"/>
      <c r="Z41" s="106"/>
      <c r="AA41" s="107"/>
    </row>
    <row r="42" spans="1:27" ht="8.25" customHeight="1" thickTop="1" thickBot="1" x14ac:dyDescent="0.25">
      <c r="A42" s="21"/>
      <c r="B42" s="20"/>
      <c r="C42" s="20"/>
      <c r="D42" s="21"/>
      <c r="E42" s="64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5.75" thickTop="1" x14ac:dyDescent="0.2">
      <c r="A43" s="132" t="s">
        <v>5</v>
      </c>
      <c r="B43" s="130"/>
      <c r="C43" s="130"/>
      <c r="D43" s="130"/>
      <c r="E43" s="87"/>
      <c r="F43" s="87"/>
      <c r="G43" s="87"/>
      <c r="H43" s="130" t="s">
        <v>6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1"/>
    </row>
    <row r="44" spans="1:27" ht="15" x14ac:dyDescent="0.2">
      <c r="A44" s="88" t="s">
        <v>104</v>
      </c>
      <c r="B44" s="26"/>
      <c r="C44" s="84"/>
      <c r="D44" s="19"/>
      <c r="E44" s="66"/>
      <c r="F44" s="19"/>
      <c r="G44" s="50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28" t="s">
        <v>35</v>
      </c>
      <c r="X44" s="54">
        <v>3</v>
      </c>
      <c r="Y44" s="49"/>
      <c r="Z44" s="90" t="s">
        <v>33</v>
      </c>
      <c r="AA44" s="91">
        <f>COUNTIF(F23:F41,"ЗМС")</f>
        <v>0</v>
      </c>
    </row>
    <row r="45" spans="1:27" ht="15" x14ac:dyDescent="0.2">
      <c r="A45" s="88" t="s">
        <v>105</v>
      </c>
      <c r="B45" s="26"/>
      <c r="C45" s="85"/>
      <c r="D45" s="25"/>
      <c r="E45" s="67"/>
      <c r="F45" s="25"/>
      <c r="G45" s="51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28" t="s">
        <v>28</v>
      </c>
      <c r="X45" s="54">
        <f>X46+X50</f>
        <v>19</v>
      </c>
      <c r="Y45" s="14"/>
      <c r="Z45" s="92" t="s">
        <v>21</v>
      </c>
      <c r="AA45" s="93">
        <f>COUNTIF(F23:F41,"МСМК")</f>
        <v>0</v>
      </c>
    </row>
    <row r="46" spans="1:27" ht="15" x14ac:dyDescent="0.2">
      <c r="A46" s="88" t="s">
        <v>107</v>
      </c>
      <c r="B46" s="26"/>
      <c r="C46" s="55"/>
      <c r="D46" s="25"/>
      <c r="E46" s="67"/>
      <c r="F46" s="25"/>
      <c r="G46" s="51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28" t="s">
        <v>29</v>
      </c>
      <c r="X46" s="54">
        <f>X47+X48+X49</f>
        <v>19</v>
      </c>
      <c r="Y46" s="14"/>
      <c r="Z46" s="92" t="s">
        <v>23</v>
      </c>
      <c r="AA46" s="93">
        <f>COUNTIF(F23:F41,"МС")</f>
        <v>0</v>
      </c>
    </row>
    <row r="47" spans="1:27" ht="15" x14ac:dyDescent="0.2">
      <c r="A47" s="88" t="s">
        <v>106</v>
      </c>
      <c r="B47" s="26"/>
      <c r="C47" s="55"/>
      <c r="D47" s="25"/>
      <c r="E47" s="67"/>
      <c r="F47" s="25"/>
      <c r="G47" s="51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28" t="s">
        <v>30</v>
      </c>
      <c r="X47" s="54">
        <f>COUNT(A23:A41)</f>
        <v>19</v>
      </c>
      <c r="Y47" s="14"/>
      <c r="Z47" s="92" t="s">
        <v>34</v>
      </c>
      <c r="AA47" s="93">
        <f>COUNTIF(F23:F41,"КМС")</f>
        <v>2</v>
      </c>
    </row>
    <row r="48" spans="1:27" ht="15" x14ac:dyDescent="0.2">
      <c r="A48" s="52"/>
      <c r="B48" s="7"/>
      <c r="C48" s="86"/>
      <c r="D48" s="25"/>
      <c r="E48" s="67"/>
      <c r="F48" s="25"/>
      <c r="G48" s="51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28" t="s">
        <v>31</v>
      </c>
      <c r="X48" s="54">
        <f>COUNTIF(A23:A41,"НФ")</f>
        <v>0</v>
      </c>
      <c r="Y48" s="14"/>
      <c r="Z48" s="92" t="s">
        <v>41</v>
      </c>
      <c r="AA48" s="93">
        <f>COUNTIF(F23:F41,"1 СР")</f>
        <v>0</v>
      </c>
    </row>
    <row r="49" spans="1:27" ht="15" x14ac:dyDescent="0.2">
      <c r="A49" s="29"/>
      <c r="B49" s="26"/>
      <c r="C49" s="55"/>
      <c r="D49" s="25"/>
      <c r="E49" s="67"/>
      <c r="F49" s="25"/>
      <c r="G49" s="51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28" t="s">
        <v>36</v>
      </c>
      <c r="X49" s="54">
        <f>COUNTIF(A23:A41,"ДСКВ")</f>
        <v>0</v>
      </c>
      <c r="Y49" s="14"/>
      <c r="Z49" s="92" t="s">
        <v>52</v>
      </c>
      <c r="AA49" s="93">
        <f>COUNTIF(F23:F41,"2 СР")</f>
        <v>17</v>
      </c>
    </row>
    <row r="50" spans="1:27" ht="15" x14ac:dyDescent="0.2">
      <c r="A50" s="29"/>
      <c r="B50" s="26"/>
      <c r="C50" s="55"/>
      <c r="D50" s="25"/>
      <c r="E50" s="67"/>
      <c r="F50" s="25"/>
      <c r="G50" s="51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28" t="s">
        <v>32</v>
      </c>
      <c r="X50" s="94">
        <f>COUNTIF(A23:A41,"НС")</f>
        <v>0</v>
      </c>
      <c r="Y50" s="14"/>
      <c r="Z50" s="95" t="s">
        <v>53</v>
      </c>
      <c r="AA50" s="96">
        <f>COUNTIF(F23:F41,"3 СР")</f>
        <v>0</v>
      </c>
    </row>
    <row r="51" spans="1:27" ht="4.5" customHeight="1" x14ac:dyDescent="0.2">
      <c r="A51" s="52"/>
      <c r="B51" s="15"/>
      <c r="C51" s="15"/>
      <c r="D51" s="7"/>
      <c r="E51" s="6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53"/>
    </row>
    <row r="52" spans="1:27" ht="15.75" x14ac:dyDescent="0.2">
      <c r="A52" s="128" t="s">
        <v>3</v>
      </c>
      <c r="B52" s="129"/>
      <c r="C52" s="129"/>
      <c r="D52" s="129"/>
      <c r="E52" s="129"/>
      <c r="F52" s="129" t="s">
        <v>11</v>
      </c>
      <c r="G52" s="129"/>
      <c r="H52" s="129"/>
      <c r="I52" s="129"/>
      <c r="J52" s="129"/>
      <c r="K52" s="129"/>
      <c r="L52" s="129" t="s">
        <v>4</v>
      </c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 t="s">
        <v>51</v>
      </c>
      <c r="X52" s="129"/>
      <c r="Y52" s="129"/>
      <c r="Z52" s="129"/>
      <c r="AA52" s="133"/>
    </row>
    <row r="53" spans="1:27" s="81" customFormat="1" ht="15.75" x14ac:dyDescent="0.2">
      <c r="A53" s="77"/>
      <c r="B53" s="78"/>
      <c r="C53" s="78"/>
      <c r="D53" s="78"/>
      <c r="E53" s="78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80"/>
    </row>
    <row r="54" spans="1:27" s="81" customFormat="1" ht="15.75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82"/>
    </row>
    <row r="55" spans="1:27" x14ac:dyDescent="0.2">
      <c r="A55" s="124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74"/>
      <c r="X55" s="125"/>
      <c r="Y55" s="125"/>
      <c r="Z55" s="125"/>
      <c r="AA55" s="126"/>
    </row>
    <row r="56" spans="1:27" x14ac:dyDescent="0.2">
      <c r="A56" s="73"/>
      <c r="B56" s="74"/>
      <c r="C56" s="74"/>
      <c r="D56" s="74"/>
      <c r="E56" s="69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83"/>
    </row>
    <row r="57" spans="1:27" x14ac:dyDescent="0.2">
      <c r="A57" s="73"/>
      <c r="B57" s="74"/>
      <c r="C57" s="74"/>
      <c r="D57" s="74"/>
      <c r="E57" s="69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83"/>
    </row>
    <row r="58" spans="1:27" ht="16.5" thickBot="1" x14ac:dyDescent="0.25">
      <c r="A58" s="122" t="s">
        <v>46</v>
      </c>
      <c r="B58" s="123"/>
      <c r="C58" s="123"/>
      <c r="D58" s="123"/>
      <c r="E58" s="123"/>
      <c r="F58" s="123" t="str">
        <f>G17</f>
        <v>ЕЛИФЕРОВ А.В. (ВК, г. ВОРОНЕЖ)</v>
      </c>
      <c r="G58" s="123"/>
      <c r="H58" s="123"/>
      <c r="I58" s="123"/>
      <c r="J58" s="123"/>
      <c r="K58" s="123"/>
      <c r="L58" s="123" t="str">
        <f>G18</f>
        <v>ПОПОВА Е.В. (ВК, г. ВОРОНЕЖ)</v>
      </c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 t="str">
        <f>G19</f>
        <v>СМОРОДИНОВ А.С. (1 СК, г. ВОРОНЕЖ)</v>
      </c>
      <c r="X58" s="123"/>
      <c r="Y58" s="123"/>
      <c r="Z58" s="123"/>
      <c r="AA58" s="127"/>
    </row>
    <row r="59" spans="1:27" ht="13.5" thickTop="1" x14ac:dyDescent="0.2"/>
  </sheetData>
  <sortState ref="B23:AC32">
    <sortCondition descending="1" ref="X23:X32"/>
  </sortState>
  <mergeCells count="40">
    <mergeCell ref="A1:AA1"/>
    <mergeCell ref="A2:AA2"/>
    <mergeCell ref="A3:AA3"/>
    <mergeCell ref="A4:AA4"/>
    <mergeCell ref="Y21:Y22"/>
    <mergeCell ref="A6:AA6"/>
    <mergeCell ref="A7:AA7"/>
    <mergeCell ref="A9:AA9"/>
    <mergeCell ref="D21:D22"/>
    <mergeCell ref="E21:E22"/>
    <mergeCell ref="F21:F22"/>
    <mergeCell ref="G21:G22"/>
    <mergeCell ref="A15:G15"/>
    <mergeCell ref="H15:AA15"/>
    <mergeCell ref="A21:A22"/>
    <mergeCell ref="A5:AA5"/>
    <mergeCell ref="A52:E52"/>
    <mergeCell ref="H43:AA43"/>
    <mergeCell ref="A43:D43"/>
    <mergeCell ref="F52:K52"/>
    <mergeCell ref="L52:V52"/>
    <mergeCell ref="W52:AA52"/>
    <mergeCell ref="A58:E58"/>
    <mergeCell ref="A55:E55"/>
    <mergeCell ref="F55:V55"/>
    <mergeCell ref="X55:AA55"/>
    <mergeCell ref="F58:K58"/>
    <mergeCell ref="L58:V58"/>
    <mergeCell ref="W58:AA58"/>
    <mergeCell ref="A12:AA12"/>
    <mergeCell ref="B21:B22"/>
    <mergeCell ref="C21:C22"/>
    <mergeCell ref="A8:AA8"/>
    <mergeCell ref="H21:V21"/>
    <mergeCell ref="W21:W22"/>
    <mergeCell ref="X21:X22"/>
    <mergeCell ref="Z21:Z22"/>
    <mergeCell ref="AA21:AA22"/>
    <mergeCell ref="A10:AA10"/>
    <mergeCell ref="A11:AA11"/>
  </mergeCells>
  <conditionalFormatting sqref="W1:W14 W16:W1048576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62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2022-06-20T13:58:42Z</dcterms:modified>
</cp:coreProperties>
</file>