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Критериум!$A$1:$S$64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3" i="91" l="1"/>
  <c r="P23" i="91"/>
  <c r="P28" i="91" l="1"/>
  <c r="P27" i="91"/>
  <c r="P64" i="91"/>
  <c r="F64" i="91"/>
  <c r="S54" i="91" s="1"/>
  <c r="S50" i="91" l="1"/>
  <c r="P52" i="91"/>
  <c r="P56" i="91"/>
  <c r="P55" i="91"/>
  <c r="P54" i="91"/>
  <c r="P51" i="91" l="1"/>
  <c r="P50" i="91" s="1"/>
  <c r="S55" i="91"/>
  <c r="S53" i="91"/>
  <c r="S52" i="91"/>
  <c r="S51" i="91"/>
  <c r="S49" i="91"/>
  <c r="P24" i="91" l="1"/>
  <c r="P25" i="91"/>
  <c r="P26" i="91"/>
</calcChain>
</file>

<file path=xl/sharedStrings.xml><?xml version="1.0" encoding="utf-8"?>
<sst xmlns="http://schemas.openxmlformats.org/spreadsheetml/2006/main" count="181" uniqueCount="128">
  <si>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</si>
  <si>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</si>
  <si>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</si>
  <si>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</si>
  <si>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</si>
  <si>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</si>
  <si>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</si>
  <si>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</si>
  <si>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</si>
  <si>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</si>
  <si>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</si>
  <si>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</si>
  <si>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</si>
  <si>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</si>
  <si>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</si>
  <si>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</si>
  <si>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</si>
  <si>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</si>
  <si>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</si>
  <si>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</si>
  <si>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</si>
  <si>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</si>
  <si>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</si>
  <si>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</si>
  <si>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</si>
  <si>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</si>
  <si>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</si>
  <si>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</si>
  <si>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</si>
  <si>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</si>
  <si>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</si>
  <si>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</si>
  <si>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</si>
  <si>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</si>
  <si>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</si>
  <si>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</si>
  <si>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</si>
  <si>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</si>
  <si>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</si>
  <si>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</si>
  <si>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</si>
  <si>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</si>
  <si>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</si>
  <si>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>№ ВРВС: 0080721811С</t>
  </si>
  <si>
    <t>2 СР</t>
  </si>
  <si>
    <t>3 СР</t>
  </si>
  <si>
    <t>Лимит времени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</si>
  <si>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</si>
  <si>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</si>
  <si>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Лелюк А.Ф. (ВК, г. Майкоп)</t>
  </si>
  <si>
    <t>Воронов А.М. (1К, г. Майкоп)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</si>
  <si>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</si>
  <si>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</si>
  <si>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</si>
  <si>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ДАТА ПРОВЕДЕНИЯ: 15 сентября 2021 года</t>
  </si>
  <si>
    <t>МЕСТО ПРОВЕДЕНИЯ: г. Майкоп</t>
  </si>
  <si>
    <t>Азаров С.Н. (ВК, г.Санкт-Петербург)</t>
  </si>
  <si>
    <t xml:space="preserve">1,0 км/21 </t>
  </si>
  <si>
    <t>Санкт-Петербург</t>
  </si>
  <si>
    <t>Республика Адыгея</t>
  </si>
  <si>
    <t>Иркутская область</t>
  </si>
  <si>
    <t>НФ</t>
  </si>
  <si>
    <t>Самарская область</t>
  </si>
  <si>
    <t>Краснодарский край</t>
  </si>
  <si>
    <t>Забайкальский край</t>
  </si>
  <si>
    <t>Температура: +25+ 27</t>
  </si>
  <si>
    <t>Влажность: 48%</t>
  </si>
  <si>
    <t>Осадки: ясно</t>
  </si>
  <si>
    <t>Ветер: 3,0 м/с</t>
  </si>
  <si>
    <t>ВСЕРОССИЙСКИЕ СОРЕВНОВАНИЯ</t>
  </si>
  <si>
    <t>Женщины</t>
  </si>
  <si>
    <t xml:space="preserve">НАЧАЛО ГОНКИ: 12ч 35м </t>
  </si>
  <si>
    <t>ОКОНЧАНИЕ ГОНКИ: 13ч 07м</t>
  </si>
  <si>
    <t>№ ЕКП 2021: 33280</t>
  </si>
  <si>
    <t>СЫРАДОЕВА Маргарита</t>
  </si>
  <si>
    <t>06.04.1995</t>
  </si>
  <si>
    <t>БУНЕЕВА Дарья</t>
  </si>
  <si>
    <t>19.06.2002</t>
  </si>
  <si>
    <t>КРЫЛОВА Седа</t>
  </si>
  <si>
    <t>16.09.1994</t>
  </si>
  <si>
    <t>ПЕЧЕРСКИХ Анастасия</t>
  </si>
  <si>
    <t>28.01.2002</t>
  </si>
  <si>
    <t>ХАТУНЦЕВА Гульназ</t>
  </si>
  <si>
    <t>21.04.1994</t>
  </si>
  <si>
    <t>Москва</t>
  </si>
  <si>
    <t>РЫЦЕВА Алена</t>
  </si>
  <si>
    <t>06.06.2000</t>
  </si>
  <si>
    <t>ФАДЕЕВА Екатерина</t>
  </si>
  <si>
    <t>19.02.2002</t>
  </si>
  <si>
    <t>АРЧИБАСОВА Елизавета</t>
  </si>
  <si>
    <t>19.01.2000</t>
  </si>
  <si>
    <t>КОЗЛОВА Валерия</t>
  </si>
  <si>
    <t>08.10.2002</t>
  </si>
  <si>
    <t>МЕХТИЕВА Гюнель</t>
  </si>
  <si>
    <t>22.01.1999</t>
  </si>
  <si>
    <t>ИВАНОВА Ирина</t>
  </si>
  <si>
    <t>28.02.1998</t>
  </si>
  <si>
    <t>ШАРАХМАТОВА Виктория</t>
  </si>
  <si>
    <t>30.10.2000</t>
  </si>
  <si>
    <t>КАЗАНЦЕВА Виктория</t>
  </si>
  <si>
    <t>10.08.1998</t>
  </si>
  <si>
    <t>Вологодская область</t>
  </si>
  <si>
    <t>ЛИХАНОВА Марина</t>
  </si>
  <si>
    <t>27.10.1990</t>
  </si>
  <si>
    <t>Республика Бурятия</t>
  </si>
  <si>
    <t>КУРАКИНА Анна</t>
  </si>
  <si>
    <t>09.12.1998</t>
  </si>
  <si>
    <t>ПРИХОДЬКО Дарья</t>
  </si>
  <si>
    <t>11.08.2001</t>
  </si>
  <si>
    <t>НС</t>
  </si>
  <si>
    <t>ЧЕРНЫШОВА Галина</t>
  </si>
  <si>
    <t>21.11.1993</t>
  </si>
  <si>
    <t>КИРЯКОВА Кристина</t>
  </si>
  <si>
    <t>04.12.2002</t>
  </si>
  <si>
    <t>ИВАНОВА Кристина</t>
  </si>
  <si>
    <t>13.10.2002</t>
  </si>
  <si>
    <t>ФОМИНА Дарья</t>
  </si>
  <si>
    <t>01.04.2002</t>
  </si>
  <si>
    <t>УВАРОВА Марина</t>
  </si>
  <si>
    <t>09.11.2000</t>
  </si>
  <si>
    <t>КУЗЬМЕНКО Юлия</t>
  </si>
  <si>
    <t>27.02.2002</t>
  </si>
  <si>
    <t>ПЛЯСКИНА Анастасия</t>
  </si>
  <si>
    <t>21.02.1996</t>
  </si>
  <si>
    <t>Новосибирская область</t>
  </si>
  <si>
    <t>СТУДЕНИКИНА Наталья</t>
  </si>
  <si>
    <t>05.07.1997</t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</si>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</sst>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50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489857</xdr:colOff>
      <xdr:row>3</xdr:row>
      <xdr:rowOff>149679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76303" cy="97427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980148</xdr:colOff>
      <xdr:row>3</xdr:row>
      <xdr:rowOff>217716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 editAs="oneCell">
    <xdr:from>
      <xdr:col>18</xdr:col>
      <xdr:colOff>40821</xdr:colOff>
      <xdr:row>0</xdr:row>
      <xdr:rowOff>108857</xdr:rowOff>
    </xdr:from>
    <xdr:to>
      <xdr:col>18</xdr:col>
      <xdr:colOff>966107</xdr:colOff>
      <xdr:row>3</xdr:row>
      <xdr:rowOff>149679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8357" y="108857"/>
          <a:ext cx="925286" cy="898072"/>
        </a:xfrm>
        <a:prstGeom prst="rect">
          <a:avLst/>
        </a:prstGeom>
      </xdr:spPr>
    </xdr:pic>
    <xdr:clientData/>
  </xdr:twoCellAnchor>
  <xdr:oneCellAnchor>
    <xdr:from>
      <xdr:col>16</xdr:col>
      <xdr:colOff>538237</xdr:colOff>
      <xdr:row>59</xdr:row>
      <xdr:rowOff>54428</xdr:rowOff>
    </xdr:from>
    <xdr:ext cx="1118013" cy="336310"/>
    <xdr:pic>
      <xdr:nvPicPr>
        <xdr:cNvPr id="5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6743" t="-10425"/>
        <a:stretch/>
      </xdr:blipFill>
      <xdr:spPr>
        <a:xfrm>
          <a:off x="11124594" y="18560142"/>
          <a:ext cx="1118013" cy="336310"/>
        </a:xfrm>
        <a:prstGeom prst="rect">
          <a:avLst/>
        </a:prstGeom>
      </xdr:spPr>
    </xdr:pic>
    <xdr:clientData/>
  </xdr:oneCellAnchor>
  <xdr:oneCellAnchor>
    <xdr:from>
      <xdr:col>6</xdr:col>
      <xdr:colOff>748393</xdr:colOff>
      <xdr:row>59</xdr:row>
      <xdr:rowOff>72572</xdr:rowOff>
    </xdr:from>
    <xdr:ext cx="1174750" cy="328084"/>
    <xdr:pic>
      <xdr:nvPicPr>
        <xdr:cNvPr id="8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64984" b="-7724"/>
        <a:stretch/>
      </xdr:blipFill>
      <xdr:spPr>
        <a:xfrm>
          <a:off x="5959929" y="18578286"/>
          <a:ext cx="1174750" cy="3280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view="pageBreakPreview" zoomScale="70" zoomScaleNormal="90" zoomScaleSheetLayoutView="70" workbookViewId="0">
      <selection activeCell="S45" sqref="S45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64" customWidth="1"/>
    <col min="6" max="6" width="8.85546875" style="1" customWidth="1"/>
    <col min="7" max="7" width="25.28515625" style="1" customWidth="1"/>
    <col min="8" max="13" width="3.7109375" style="1" customWidth="1"/>
    <col min="14" max="14" width="2.5703125" style="1" bestFit="1" customWidth="1"/>
    <col min="15" max="15" width="19.28515625" style="1" customWidth="1"/>
    <col min="16" max="16" width="11.28515625" style="1" customWidth="1"/>
    <col min="17" max="17" width="10.42578125" style="1" customWidth="1"/>
    <col min="18" max="18" width="14.42578125" style="1" customWidth="1"/>
    <col min="19" max="19" width="18.7109375" style="1" customWidth="1"/>
    <col min="20" max="16384" width="9.140625" style="1"/>
  </cols>
  <sheetData>
    <row r="1" spans="1:19" ht="22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22.5" customHeight="1" x14ac:dyDescent="0.2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22.5" customHeight="1" x14ac:dyDescent="0.2">
      <c r="A3" s="106" t="s">
        <v>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22.5" customHeight="1" x14ac:dyDescent="0.2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9" customHeight="1" x14ac:dyDescent="0.2">
      <c r="A5" s="123" t="s">
        <v>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s="2" customFormat="1" ht="20.25" customHeight="1" x14ac:dyDescent="0.2">
      <c r="A6" s="109" t="s">
        <v>69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2" customFormat="1" ht="18" customHeight="1" x14ac:dyDescent="0.2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2" customFormat="1" ht="4.5" customHeight="1" thickBot="1" x14ac:dyDescent="0.25">
      <c r="A8" s="110" t="s">
        <v>42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ht="24" customHeight="1" thickTop="1" x14ac:dyDescent="0.2">
      <c r="A9" s="111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</row>
    <row r="10" spans="1:19" ht="18" customHeight="1" x14ac:dyDescent="0.2">
      <c r="A10" s="144" t="s">
        <v>38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</row>
    <row r="11" spans="1:19" ht="19.5" customHeight="1" x14ac:dyDescent="0.2">
      <c r="A11" s="144" t="s">
        <v>70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6"/>
    </row>
    <row r="12" spans="1:19" ht="8.25" customHeight="1" x14ac:dyDescent="0.2">
      <c r="A12" s="136" t="s">
        <v>42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8"/>
    </row>
    <row r="13" spans="1:19" ht="15.75" x14ac:dyDescent="0.2">
      <c r="A13" s="96" t="s">
        <v>55</v>
      </c>
      <c r="B13" s="16"/>
      <c r="C13" s="52"/>
      <c r="D13" s="51"/>
      <c r="E13" s="53"/>
      <c r="F13" s="4"/>
      <c r="G13" s="97" t="s">
        <v>71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39"/>
      <c r="S13" s="40" t="s">
        <v>43</v>
      </c>
    </row>
    <row r="14" spans="1:19" ht="15.75" x14ac:dyDescent="0.2">
      <c r="A14" s="14" t="s">
        <v>54</v>
      </c>
      <c r="B14" s="10"/>
      <c r="C14" s="10"/>
      <c r="D14" s="66"/>
      <c r="E14" s="54"/>
      <c r="F14" s="5"/>
      <c r="G14" s="98" t="s">
        <v>72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41"/>
      <c r="S14" s="103" t="s">
        <v>73</v>
      </c>
    </row>
    <row r="15" spans="1:19" ht="15" x14ac:dyDescent="0.2">
      <c r="A15" s="116" t="s">
        <v>9</v>
      </c>
      <c r="B15" s="117"/>
      <c r="C15" s="117"/>
      <c r="D15" s="117"/>
      <c r="E15" s="117"/>
      <c r="F15" s="117"/>
      <c r="G15" s="118"/>
      <c r="H15" s="119" t="s">
        <v>1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</row>
    <row r="16" spans="1:19" ht="15" x14ac:dyDescent="0.2">
      <c r="A16" s="15" t="s">
        <v>18</v>
      </c>
      <c r="B16" s="29"/>
      <c r="C16" s="29"/>
      <c r="D16" s="8"/>
      <c r="E16" s="55"/>
      <c r="F16" s="8"/>
      <c r="G16" s="9" t="s">
        <v>42</v>
      </c>
      <c r="H16" s="147" t="s">
        <v>51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9"/>
    </row>
    <row r="17" spans="1:19" ht="15" x14ac:dyDescent="0.2">
      <c r="A17" s="15" t="s">
        <v>19</v>
      </c>
      <c r="B17" s="23"/>
      <c r="C17" s="23"/>
      <c r="D17" s="6"/>
      <c r="E17" s="56"/>
      <c r="F17" s="6"/>
      <c r="G17" s="99" t="s">
        <v>49</v>
      </c>
      <c r="H17" s="147" t="s">
        <v>52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9"/>
    </row>
    <row r="18" spans="1:19" ht="15" x14ac:dyDescent="0.2">
      <c r="A18" s="15" t="s">
        <v>20</v>
      </c>
      <c r="B18" s="29"/>
      <c r="C18" s="29"/>
      <c r="D18" s="7"/>
      <c r="E18" s="55"/>
      <c r="F18" s="8"/>
      <c r="G18" s="99" t="s">
        <v>50</v>
      </c>
      <c r="H18" s="147" t="s">
        <v>53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</row>
    <row r="19" spans="1:19" ht="16.5" thickBot="1" x14ac:dyDescent="0.25">
      <c r="A19" s="32" t="s">
        <v>15</v>
      </c>
      <c r="B19" s="21"/>
      <c r="C19" s="21"/>
      <c r="D19" s="20"/>
      <c r="E19" s="57"/>
      <c r="F19" s="31"/>
      <c r="G19" s="100" t="s">
        <v>56</v>
      </c>
      <c r="H19" s="33" t="s">
        <v>37</v>
      </c>
      <c r="I19" s="34"/>
      <c r="J19" s="34"/>
      <c r="K19" s="34"/>
      <c r="L19" s="34"/>
      <c r="M19" s="34"/>
      <c r="N19" s="21"/>
      <c r="O19" s="19"/>
      <c r="P19" s="101">
        <v>21</v>
      </c>
      <c r="Q19" s="19"/>
      <c r="R19" s="31"/>
      <c r="S19" s="102" t="s">
        <v>57</v>
      </c>
    </row>
    <row r="20" spans="1:19" ht="6.75" customHeight="1" thickTop="1" thickBot="1" x14ac:dyDescent="0.25">
      <c r="A20" s="18"/>
      <c r="B20" s="17"/>
      <c r="C20" s="17"/>
      <c r="D20" s="18"/>
      <c r="E20" s="5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30" customFormat="1" ht="21.75" customHeight="1" thickTop="1" x14ac:dyDescent="0.2">
      <c r="A21" s="121" t="s">
        <v>7</v>
      </c>
      <c r="B21" s="107" t="s">
        <v>12</v>
      </c>
      <c r="C21" s="107" t="s">
        <v>41</v>
      </c>
      <c r="D21" s="107" t="s">
        <v>2</v>
      </c>
      <c r="E21" s="114" t="s">
        <v>36</v>
      </c>
      <c r="F21" s="107" t="s">
        <v>8</v>
      </c>
      <c r="G21" s="107" t="s">
        <v>13</v>
      </c>
      <c r="H21" s="139" t="s">
        <v>17</v>
      </c>
      <c r="I21" s="139"/>
      <c r="J21" s="139"/>
      <c r="K21" s="139"/>
      <c r="L21" s="139"/>
      <c r="M21" s="139"/>
      <c r="N21" s="139"/>
      <c r="O21" s="107" t="s">
        <v>40</v>
      </c>
      <c r="P21" s="107" t="s">
        <v>25</v>
      </c>
      <c r="Q21" s="107" t="s">
        <v>26</v>
      </c>
      <c r="R21" s="140" t="s">
        <v>24</v>
      </c>
      <c r="S21" s="142" t="s">
        <v>14</v>
      </c>
    </row>
    <row r="22" spans="1:19" s="30" customFormat="1" ht="18" customHeight="1" x14ac:dyDescent="0.2">
      <c r="A22" s="122"/>
      <c r="B22" s="108"/>
      <c r="C22" s="108"/>
      <c r="D22" s="108"/>
      <c r="E22" s="115"/>
      <c r="F22" s="108"/>
      <c r="G22" s="108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108"/>
      <c r="P22" s="108"/>
      <c r="Q22" s="108"/>
      <c r="R22" s="141"/>
      <c r="S22" s="143"/>
    </row>
    <row r="23" spans="1:19" s="3" customFormat="1" ht="23.25" customHeight="1" x14ac:dyDescent="0.2">
      <c r="A23" s="35">
        <v>1</v>
      </c>
      <c r="B23" s="36">
        <v>1</v>
      </c>
      <c r="C23" s="65">
        <v>10008696537</v>
      </c>
      <c r="D23" s="37" t="s">
        <v>74</v>
      </c>
      <c r="E23" s="59" t="s">
        <v>75</v>
      </c>
      <c r="F23" s="38" t="s">
        <v>23</v>
      </c>
      <c r="G23" s="93" t="s">
        <v>58</v>
      </c>
      <c r="H23" s="26"/>
      <c r="I23" s="26">
        <v>2</v>
      </c>
      <c r="J23" s="26">
        <v>5</v>
      </c>
      <c r="K23" s="26">
        <v>5</v>
      </c>
      <c r="L23" s="26">
        <v>5</v>
      </c>
      <c r="M23" s="26">
        <v>5</v>
      </c>
      <c r="N23" s="26">
        <v>5</v>
      </c>
      <c r="O23" s="26">
        <v>1</v>
      </c>
      <c r="P23" s="26">
        <f t="shared" ref="P23:P32" si="0">SUM(H23:N23)</f>
        <v>27</v>
      </c>
      <c r="Q23" s="26"/>
      <c r="R23" s="27"/>
      <c r="S23" s="28"/>
    </row>
    <row r="24" spans="1:19" s="3" customFormat="1" ht="23.25" customHeight="1" x14ac:dyDescent="0.2">
      <c r="A24" s="35">
        <v>2</v>
      </c>
      <c r="B24" s="36">
        <v>16</v>
      </c>
      <c r="C24" s="65">
        <v>10059040143</v>
      </c>
      <c r="D24" s="37" t="s">
        <v>76</v>
      </c>
      <c r="E24" s="59" t="s">
        <v>77</v>
      </c>
      <c r="F24" s="38" t="s">
        <v>33</v>
      </c>
      <c r="G24" s="93" t="s">
        <v>60</v>
      </c>
      <c r="H24" s="26">
        <v>1</v>
      </c>
      <c r="I24" s="26"/>
      <c r="J24" s="26">
        <v>3</v>
      </c>
      <c r="K24" s="26">
        <v>3</v>
      </c>
      <c r="L24" s="26">
        <v>3</v>
      </c>
      <c r="M24" s="26">
        <v>3</v>
      </c>
      <c r="N24" s="26">
        <v>3</v>
      </c>
      <c r="O24" s="26">
        <v>2</v>
      </c>
      <c r="P24" s="26">
        <f t="shared" si="0"/>
        <v>16</v>
      </c>
      <c r="Q24" s="26"/>
      <c r="R24" s="27"/>
      <c r="S24" s="28"/>
    </row>
    <row r="25" spans="1:19" s="3" customFormat="1" ht="23.25" customHeight="1" x14ac:dyDescent="0.2">
      <c r="A25" s="35">
        <v>3</v>
      </c>
      <c r="B25" s="36">
        <v>4</v>
      </c>
      <c r="C25" s="65">
        <v>10013919985</v>
      </c>
      <c r="D25" s="37" t="s">
        <v>78</v>
      </c>
      <c r="E25" s="59" t="s">
        <v>79</v>
      </c>
      <c r="F25" s="38" t="s">
        <v>23</v>
      </c>
      <c r="G25" s="93" t="s">
        <v>58</v>
      </c>
      <c r="H25" s="26">
        <v>5</v>
      </c>
      <c r="I25" s="26">
        <v>5</v>
      </c>
      <c r="J25" s="26">
        <v>1</v>
      </c>
      <c r="K25" s="26"/>
      <c r="L25" s="26">
        <v>1</v>
      </c>
      <c r="M25" s="26"/>
      <c r="N25" s="26"/>
      <c r="O25" s="26">
        <v>6</v>
      </c>
      <c r="P25" s="26">
        <f t="shared" si="0"/>
        <v>12</v>
      </c>
      <c r="Q25" s="26"/>
      <c r="R25" s="27"/>
      <c r="S25" s="28"/>
    </row>
    <row r="26" spans="1:19" s="3" customFormat="1" ht="23.25" customHeight="1" x14ac:dyDescent="0.2">
      <c r="A26" s="35">
        <v>4</v>
      </c>
      <c r="B26" s="36">
        <v>7</v>
      </c>
      <c r="C26" s="65">
        <v>10036018306</v>
      </c>
      <c r="D26" s="37" t="s">
        <v>80</v>
      </c>
      <c r="E26" s="59" t="s">
        <v>81</v>
      </c>
      <c r="F26" s="38" t="s">
        <v>23</v>
      </c>
      <c r="G26" s="93" t="s">
        <v>58</v>
      </c>
      <c r="H26" s="26">
        <v>3</v>
      </c>
      <c r="I26" s="26">
        <v>1</v>
      </c>
      <c r="J26" s="26"/>
      <c r="K26" s="26">
        <v>2</v>
      </c>
      <c r="L26" s="26"/>
      <c r="M26" s="26">
        <v>2</v>
      </c>
      <c r="N26" s="26">
        <v>2</v>
      </c>
      <c r="O26" s="26">
        <v>3</v>
      </c>
      <c r="P26" s="26">
        <f t="shared" si="0"/>
        <v>10</v>
      </c>
      <c r="Q26" s="26"/>
      <c r="R26" s="27"/>
      <c r="S26" s="28"/>
    </row>
    <row r="27" spans="1:19" s="3" customFormat="1" ht="23.25" customHeight="1" x14ac:dyDescent="0.2">
      <c r="A27" s="35">
        <v>5</v>
      </c>
      <c r="B27" s="36">
        <v>24</v>
      </c>
      <c r="C27" s="65">
        <v>10007739974</v>
      </c>
      <c r="D27" s="37" t="s">
        <v>82</v>
      </c>
      <c r="E27" s="59" t="s">
        <v>83</v>
      </c>
      <c r="F27" s="38" t="s">
        <v>21</v>
      </c>
      <c r="G27" s="93" t="s">
        <v>84</v>
      </c>
      <c r="H27" s="26">
        <v>2</v>
      </c>
      <c r="I27" s="26">
        <v>3</v>
      </c>
      <c r="J27" s="26">
        <v>2</v>
      </c>
      <c r="K27" s="26">
        <v>1</v>
      </c>
      <c r="L27" s="26">
        <v>2</v>
      </c>
      <c r="M27" s="26"/>
      <c r="N27" s="26"/>
      <c r="O27" s="26">
        <v>5</v>
      </c>
      <c r="P27" s="26">
        <f t="shared" si="0"/>
        <v>10</v>
      </c>
      <c r="Q27" s="26"/>
      <c r="R27" s="27"/>
      <c r="S27" s="28"/>
    </row>
    <row r="28" spans="1:19" s="3" customFormat="1" ht="23.25" customHeight="1" x14ac:dyDescent="0.2">
      <c r="A28" s="35">
        <v>6</v>
      </c>
      <c r="B28" s="36">
        <v>18</v>
      </c>
      <c r="C28" s="65">
        <v>10034962521</v>
      </c>
      <c r="D28" s="37" t="s">
        <v>85</v>
      </c>
      <c r="E28" s="59" t="s">
        <v>86</v>
      </c>
      <c r="F28" s="38" t="s">
        <v>23</v>
      </c>
      <c r="G28" s="93" t="s">
        <v>59</v>
      </c>
      <c r="H28" s="26"/>
      <c r="I28" s="26"/>
      <c r="J28" s="26"/>
      <c r="K28" s="26"/>
      <c r="L28" s="26"/>
      <c r="M28" s="26">
        <v>1</v>
      </c>
      <c r="N28" s="26">
        <v>1</v>
      </c>
      <c r="O28" s="26">
        <v>4</v>
      </c>
      <c r="P28" s="26">
        <f t="shared" si="0"/>
        <v>2</v>
      </c>
      <c r="Q28" s="26"/>
      <c r="R28" s="27"/>
      <c r="S28" s="28"/>
    </row>
    <row r="29" spans="1:19" s="3" customFormat="1" ht="23.25" customHeight="1" x14ac:dyDescent="0.2">
      <c r="A29" s="35">
        <v>7</v>
      </c>
      <c r="B29" s="36">
        <v>5</v>
      </c>
      <c r="C29" s="65">
        <v>10050875369</v>
      </c>
      <c r="D29" s="37" t="s">
        <v>87</v>
      </c>
      <c r="E29" s="59" t="s">
        <v>88</v>
      </c>
      <c r="F29" s="38" t="s">
        <v>23</v>
      </c>
      <c r="G29" s="93" t="s">
        <v>58</v>
      </c>
      <c r="H29" s="26"/>
      <c r="I29" s="26"/>
      <c r="J29" s="26"/>
      <c r="K29" s="26"/>
      <c r="L29" s="26"/>
      <c r="M29" s="26"/>
      <c r="N29" s="26"/>
      <c r="O29" s="26">
        <v>7</v>
      </c>
      <c r="P29" s="26"/>
      <c r="Q29" s="26"/>
      <c r="R29" s="27"/>
      <c r="S29" s="28"/>
    </row>
    <row r="30" spans="1:19" s="3" customFormat="1" ht="23.25" customHeight="1" x14ac:dyDescent="0.2">
      <c r="A30" s="35">
        <v>8</v>
      </c>
      <c r="B30" s="36">
        <v>17</v>
      </c>
      <c r="C30" s="65">
        <v>10093888708</v>
      </c>
      <c r="D30" s="37" t="s">
        <v>89</v>
      </c>
      <c r="E30" s="59" t="s">
        <v>90</v>
      </c>
      <c r="F30" s="38" t="s">
        <v>33</v>
      </c>
      <c r="G30" s="93" t="s">
        <v>59</v>
      </c>
      <c r="H30" s="26"/>
      <c r="I30" s="26"/>
      <c r="J30" s="26"/>
      <c r="K30" s="26"/>
      <c r="L30" s="26"/>
      <c r="M30" s="26"/>
      <c r="N30" s="26"/>
      <c r="O30" s="26">
        <v>8</v>
      </c>
      <c r="P30" s="26"/>
      <c r="Q30" s="26"/>
      <c r="R30" s="27"/>
      <c r="S30" s="28"/>
    </row>
    <row r="31" spans="1:19" s="3" customFormat="1" ht="23.25" customHeight="1" x14ac:dyDescent="0.2">
      <c r="A31" s="35">
        <v>9</v>
      </c>
      <c r="B31" s="36">
        <v>15</v>
      </c>
      <c r="C31" s="65">
        <v>10052804154</v>
      </c>
      <c r="D31" s="37" t="s">
        <v>91</v>
      </c>
      <c r="E31" s="59" t="s">
        <v>92</v>
      </c>
      <c r="F31" s="38" t="s">
        <v>33</v>
      </c>
      <c r="G31" s="93" t="s">
        <v>60</v>
      </c>
      <c r="H31" s="26"/>
      <c r="I31" s="26"/>
      <c r="J31" s="26"/>
      <c r="K31" s="26"/>
      <c r="L31" s="26"/>
      <c r="M31" s="26"/>
      <c r="N31" s="26"/>
      <c r="O31" s="26">
        <v>9</v>
      </c>
      <c r="P31" s="26"/>
      <c r="Q31" s="26"/>
      <c r="R31" s="27"/>
      <c r="S31" s="28"/>
    </row>
    <row r="32" spans="1:19" s="3" customFormat="1" ht="23.25" customHeight="1" x14ac:dyDescent="0.2">
      <c r="A32" s="35">
        <v>10</v>
      </c>
      <c r="B32" s="36">
        <v>19</v>
      </c>
      <c r="C32" s="65">
        <v>10023524807</v>
      </c>
      <c r="D32" s="37" t="s">
        <v>93</v>
      </c>
      <c r="E32" s="59" t="s">
        <v>94</v>
      </c>
      <c r="F32" s="38" t="s">
        <v>23</v>
      </c>
      <c r="G32" s="93" t="s">
        <v>59</v>
      </c>
      <c r="H32" s="26"/>
      <c r="I32" s="26"/>
      <c r="J32" s="26"/>
      <c r="K32" s="26"/>
      <c r="L32" s="26"/>
      <c r="M32" s="26"/>
      <c r="N32" s="26"/>
      <c r="O32" s="26">
        <v>10</v>
      </c>
      <c r="P32" s="26"/>
      <c r="Q32" s="26"/>
      <c r="R32" s="27"/>
      <c r="S32" s="28"/>
    </row>
    <row r="33" spans="1:19" s="3" customFormat="1" ht="23.25" customHeight="1" x14ac:dyDescent="0.2">
      <c r="A33" s="35" t="s">
        <v>61</v>
      </c>
      <c r="B33" s="36">
        <v>3</v>
      </c>
      <c r="C33" s="65">
        <v>10023500858</v>
      </c>
      <c r="D33" s="37" t="s">
        <v>95</v>
      </c>
      <c r="E33" s="59" t="s">
        <v>96</v>
      </c>
      <c r="F33" s="38" t="s">
        <v>23</v>
      </c>
      <c r="G33" s="93" t="s">
        <v>58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8"/>
    </row>
    <row r="34" spans="1:19" s="3" customFormat="1" ht="23.25" customHeight="1" x14ac:dyDescent="0.2">
      <c r="A34" s="35" t="s">
        <v>61</v>
      </c>
      <c r="B34" s="36">
        <v>11</v>
      </c>
      <c r="C34" s="65">
        <v>10034976059</v>
      </c>
      <c r="D34" s="37" t="s">
        <v>97</v>
      </c>
      <c r="E34" s="59" t="s">
        <v>98</v>
      </c>
      <c r="F34" s="38" t="s">
        <v>39</v>
      </c>
      <c r="G34" s="93" t="s">
        <v>63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8"/>
    </row>
    <row r="35" spans="1:19" s="3" customFormat="1" ht="23.25" customHeight="1" x14ac:dyDescent="0.2">
      <c r="A35" s="35" t="s">
        <v>61</v>
      </c>
      <c r="B35" s="36">
        <v>13</v>
      </c>
      <c r="C35" s="65">
        <v>10114015396</v>
      </c>
      <c r="D35" s="37" t="s">
        <v>99</v>
      </c>
      <c r="E35" s="59" t="s">
        <v>100</v>
      </c>
      <c r="F35" s="38" t="s">
        <v>39</v>
      </c>
      <c r="G35" s="93" t="s">
        <v>101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8"/>
    </row>
    <row r="36" spans="1:19" s="3" customFormat="1" ht="23.25" customHeight="1" x14ac:dyDescent="0.2">
      <c r="A36" s="35" t="s">
        <v>61</v>
      </c>
      <c r="B36" s="36">
        <v>14</v>
      </c>
      <c r="C36" s="65">
        <v>10007913564</v>
      </c>
      <c r="D36" s="37" t="s">
        <v>102</v>
      </c>
      <c r="E36" s="59" t="s">
        <v>103</v>
      </c>
      <c r="F36" s="38" t="s">
        <v>23</v>
      </c>
      <c r="G36" s="93" t="s">
        <v>104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8"/>
    </row>
    <row r="37" spans="1:19" s="3" customFormat="1" ht="23.25" customHeight="1" x14ac:dyDescent="0.2">
      <c r="A37" s="35" t="s">
        <v>61</v>
      </c>
      <c r="B37" s="36">
        <v>20</v>
      </c>
      <c r="C37" s="65">
        <v>10118635125</v>
      </c>
      <c r="D37" s="37" t="s">
        <v>105</v>
      </c>
      <c r="E37" s="59" t="s">
        <v>106</v>
      </c>
      <c r="F37" s="38" t="s">
        <v>33</v>
      </c>
      <c r="G37" s="93" t="s">
        <v>59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8"/>
    </row>
    <row r="38" spans="1:19" s="3" customFormat="1" ht="23.25" customHeight="1" x14ac:dyDescent="0.2">
      <c r="A38" s="35" t="s">
        <v>61</v>
      </c>
      <c r="B38" s="36">
        <v>21</v>
      </c>
      <c r="C38" s="65">
        <v>10036079435</v>
      </c>
      <c r="D38" s="37" t="s">
        <v>107</v>
      </c>
      <c r="E38" s="59" t="s">
        <v>108</v>
      </c>
      <c r="F38" s="38" t="s">
        <v>39</v>
      </c>
      <c r="G38" s="93" t="s">
        <v>59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8"/>
    </row>
    <row r="39" spans="1:19" s="3" customFormat="1" ht="23.25" customHeight="1" x14ac:dyDescent="0.2">
      <c r="A39" s="35" t="s">
        <v>109</v>
      </c>
      <c r="B39" s="36">
        <v>2</v>
      </c>
      <c r="C39" s="65">
        <v>10010084849</v>
      </c>
      <c r="D39" s="37" t="s">
        <v>110</v>
      </c>
      <c r="E39" s="59" t="s">
        <v>111</v>
      </c>
      <c r="F39" s="38" t="s">
        <v>23</v>
      </c>
      <c r="G39" s="93" t="s">
        <v>58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28"/>
    </row>
    <row r="40" spans="1:19" s="3" customFormat="1" ht="23.25" customHeight="1" x14ac:dyDescent="0.2">
      <c r="A40" s="35" t="s">
        <v>109</v>
      </c>
      <c r="B40" s="36">
        <v>6</v>
      </c>
      <c r="C40" s="65">
        <v>10036045483</v>
      </c>
      <c r="D40" s="37" t="s">
        <v>112</v>
      </c>
      <c r="E40" s="59" t="s">
        <v>113</v>
      </c>
      <c r="F40" s="38" t="s">
        <v>33</v>
      </c>
      <c r="G40" s="93" t="s">
        <v>58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8"/>
    </row>
    <row r="41" spans="1:19" s="3" customFormat="1" ht="23.25" customHeight="1" x14ac:dyDescent="0.2">
      <c r="A41" s="35" t="s">
        <v>109</v>
      </c>
      <c r="B41" s="36">
        <v>8</v>
      </c>
      <c r="C41" s="65">
        <v>10036075900</v>
      </c>
      <c r="D41" s="37" t="s">
        <v>114</v>
      </c>
      <c r="E41" s="59" t="s">
        <v>115</v>
      </c>
      <c r="F41" s="38" t="s">
        <v>23</v>
      </c>
      <c r="G41" s="93" t="s">
        <v>58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8"/>
    </row>
    <row r="42" spans="1:19" s="3" customFormat="1" ht="23.25" customHeight="1" x14ac:dyDescent="0.2">
      <c r="A42" s="35" t="s">
        <v>109</v>
      </c>
      <c r="B42" s="36">
        <v>9</v>
      </c>
      <c r="C42" s="65">
        <v>10083380473</v>
      </c>
      <c r="D42" s="37" t="s">
        <v>116</v>
      </c>
      <c r="E42" s="59" t="s">
        <v>117</v>
      </c>
      <c r="F42" s="38" t="s">
        <v>33</v>
      </c>
      <c r="G42" s="93" t="s">
        <v>58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8"/>
    </row>
    <row r="43" spans="1:19" s="3" customFormat="1" ht="23.25" customHeight="1" x14ac:dyDescent="0.2">
      <c r="A43" s="35" t="s">
        <v>109</v>
      </c>
      <c r="B43" s="36">
        <v>10</v>
      </c>
      <c r="C43" s="65">
        <v>10034947868</v>
      </c>
      <c r="D43" s="37" t="s">
        <v>118</v>
      </c>
      <c r="E43" s="59" t="s">
        <v>119</v>
      </c>
      <c r="F43" s="38" t="s">
        <v>23</v>
      </c>
      <c r="G43" s="93" t="s">
        <v>62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8"/>
    </row>
    <row r="44" spans="1:19" s="3" customFormat="1" ht="23.25" customHeight="1" x14ac:dyDescent="0.2">
      <c r="A44" s="35" t="s">
        <v>109</v>
      </c>
      <c r="B44" s="36">
        <v>22</v>
      </c>
      <c r="C44" s="65">
        <v>10118413338</v>
      </c>
      <c r="D44" s="37" t="s">
        <v>120</v>
      </c>
      <c r="E44" s="59" t="s">
        <v>121</v>
      </c>
      <c r="F44" s="38" t="s">
        <v>33</v>
      </c>
      <c r="G44" s="93" t="s">
        <v>64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28"/>
    </row>
    <row r="45" spans="1:19" s="3" customFormat="1" ht="23.25" customHeight="1" x14ac:dyDescent="0.2">
      <c r="A45" s="35" t="s">
        <v>109</v>
      </c>
      <c r="B45" s="36">
        <v>23</v>
      </c>
      <c r="C45" s="65">
        <v>10014142984</v>
      </c>
      <c r="D45" s="37" t="s">
        <v>122</v>
      </c>
      <c r="E45" s="59" t="s">
        <v>123</v>
      </c>
      <c r="F45" s="38" t="s">
        <v>23</v>
      </c>
      <c r="G45" s="93" t="s">
        <v>124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8"/>
    </row>
    <row r="46" spans="1:19" s="3" customFormat="1" ht="23.25" customHeight="1" thickBot="1" x14ac:dyDescent="0.25">
      <c r="A46" s="79" t="s">
        <v>109</v>
      </c>
      <c r="B46" s="80">
        <v>25</v>
      </c>
      <c r="C46" s="81">
        <v>10009721505</v>
      </c>
      <c r="D46" s="82" t="s">
        <v>125</v>
      </c>
      <c r="E46" s="83" t="s">
        <v>126</v>
      </c>
      <c r="F46" s="84" t="s">
        <v>23</v>
      </c>
      <c r="G46" s="94" t="s">
        <v>127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S46" s="87"/>
    </row>
    <row r="47" spans="1:19" ht="8.25" customHeight="1" thickTop="1" thickBot="1" x14ac:dyDescent="0.25">
      <c r="A47" s="18"/>
      <c r="B47" s="17"/>
      <c r="C47" s="17"/>
      <c r="D47" s="18"/>
      <c r="E47" s="5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5.75" thickTop="1" x14ac:dyDescent="0.2">
      <c r="A48" s="129" t="s">
        <v>5</v>
      </c>
      <c r="B48" s="127"/>
      <c r="C48" s="127"/>
      <c r="D48" s="127"/>
      <c r="E48" s="78"/>
      <c r="F48" s="78"/>
      <c r="G48" s="78"/>
      <c r="H48" s="127" t="s">
        <v>6</v>
      </c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8"/>
    </row>
    <row r="49" spans="1:19" ht="15" x14ac:dyDescent="0.2">
      <c r="A49" s="104" t="s">
        <v>65</v>
      </c>
      <c r="B49" s="23"/>
      <c r="C49" s="75"/>
      <c r="D49" s="16"/>
      <c r="E49" s="60"/>
      <c r="F49" s="16"/>
      <c r="G49" s="43"/>
      <c r="M49" s="12"/>
      <c r="N49" s="12"/>
      <c r="O49" s="24" t="s">
        <v>34</v>
      </c>
      <c r="P49" s="105">
        <v>7</v>
      </c>
      <c r="Q49" s="42"/>
      <c r="R49" s="88" t="s">
        <v>32</v>
      </c>
      <c r="S49" s="89">
        <f>COUNTIF(F$21:F157,"ЗМС")</f>
        <v>0</v>
      </c>
    </row>
    <row r="50" spans="1:19" ht="15" x14ac:dyDescent="0.2">
      <c r="A50" s="104" t="s">
        <v>66</v>
      </c>
      <c r="B50" s="23"/>
      <c r="C50" s="76"/>
      <c r="D50" s="22"/>
      <c r="E50" s="61"/>
      <c r="F50" s="22"/>
      <c r="G50" s="44"/>
      <c r="M50" s="12"/>
      <c r="N50" s="12"/>
      <c r="O50" s="24" t="s">
        <v>27</v>
      </c>
      <c r="P50" s="91">
        <f>P51+P56</f>
        <v>24</v>
      </c>
      <c r="Q50" s="12"/>
      <c r="R50" s="88" t="s">
        <v>21</v>
      </c>
      <c r="S50" s="89">
        <f>COUNTIF(F$20:F156,"МСМК")</f>
        <v>1</v>
      </c>
    </row>
    <row r="51" spans="1:19" ht="15" x14ac:dyDescent="0.2">
      <c r="A51" s="104" t="s">
        <v>67</v>
      </c>
      <c r="B51" s="23"/>
      <c r="C51" s="47"/>
      <c r="D51" s="22"/>
      <c r="E51" s="61"/>
      <c r="F51" s="22"/>
      <c r="G51" s="44"/>
      <c r="M51" s="12"/>
      <c r="N51" s="12"/>
      <c r="O51" s="24" t="s">
        <v>28</v>
      </c>
      <c r="P51" s="91">
        <f>P52+P53+P55</f>
        <v>16</v>
      </c>
      <c r="Q51" s="12"/>
      <c r="R51" s="88" t="s">
        <v>23</v>
      </c>
      <c r="S51" s="89">
        <f>COUNTIF(F$20:F46,"МС")</f>
        <v>13</v>
      </c>
    </row>
    <row r="52" spans="1:19" ht="15" x14ac:dyDescent="0.2">
      <c r="A52" s="104" t="s">
        <v>68</v>
      </c>
      <c r="B52" s="23"/>
      <c r="C52" s="47"/>
      <c r="D52" s="22"/>
      <c r="E52" s="61"/>
      <c r="F52" s="22"/>
      <c r="G52" s="44"/>
      <c r="M52" s="12"/>
      <c r="N52" s="12"/>
      <c r="O52" s="24" t="s">
        <v>29</v>
      </c>
      <c r="P52" s="91">
        <f>COUNT(A23:A46)</f>
        <v>10</v>
      </c>
      <c r="Q52" s="12"/>
      <c r="R52" s="88" t="s">
        <v>33</v>
      </c>
      <c r="S52" s="89">
        <f>COUNTIF(F$19:F46,"КМС")</f>
        <v>7</v>
      </c>
    </row>
    <row r="53" spans="1:19" ht="15" x14ac:dyDescent="0.2">
      <c r="A53" s="45"/>
      <c r="B53" s="6"/>
      <c r="C53" s="77"/>
      <c r="D53" s="22"/>
      <c r="E53" s="61"/>
      <c r="F53" s="22"/>
      <c r="G53" s="44"/>
      <c r="M53" s="12"/>
      <c r="N53" s="12"/>
      <c r="O53" s="24" t="s">
        <v>30</v>
      </c>
      <c r="P53" s="91">
        <f>COUNTIF(A23:A46,"НФ")</f>
        <v>6</v>
      </c>
      <c r="Q53" s="12"/>
      <c r="R53" s="88" t="s">
        <v>39</v>
      </c>
      <c r="S53" s="89">
        <f>COUNTIF(F$22:F158,"1 СР")</f>
        <v>3</v>
      </c>
    </row>
    <row r="54" spans="1:19" ht="15" x14ac:dyDescent="0.2">
      <c r="A54" s="45"/>
      <c r="B54" s="6"/>
      <c r="C54" s="77"/>
      <c r="D54" s="22"/>
      <c r="E54" s="61"/>
      <c r="F54" s="22"/>
      <c r="G54" s="44"/>
      <c r="M54" s="12"/>
      <c r="N54" s="12"/>
      <c r="O54" s="88" t="s">
        <v>46</v>
      </c>
      <c r="P54" s="92">
        <f>COUNTIF(A23:A46,"ЛИМ")</f>
        <v>0</v>
      </c>
      <c r="Q54" s="12"/>
      <c r="R54" s="88" t="s">
        <v>44</v>
      </c>
      <c r="S54" s="89">
        <f>COUNTIF(F$19:F156,"2 СР")</f>
        <v>0</v>
      </c>
    </row>
    <row r="55" spans="1:19" ht="15" x14ac:dyDescent="0.2">
      <c r="A55" s="25"/>
      <c r="B55" s="23"/>
      <c r="C55" s="47"/>
      <c r="D55" s="22"/>
      <c r="E55" s="61"/>
      <c r="F55" s="22"/>
      <c r="G55" s="44"/>
      <c r="M55" s="12"/>
      <c r="N55" s="12"/>
      <c r="O55" s="24" t="s">
        <v>35</v>
      </c>
      <c r="P55" s="91">
        <f>COUNTIF(A23:A46,"ДСКВ")</f>
        <v>0</v>
      </c>
      <c r="Q55" s="12"/>
      <c r="R55" s="88" t="s">
        <v>45</v>
      </c>
      <c r="S55" s="89">
        <f>COUNTIF(F$21:F159,"3 СР")</f>
        <v>0</v>
      </c>
    </row>
    <row r="56" spans="1:19" ht="15" x14ac:dyDescent="0.2">
      <c r="A56" s="25"/>
      <c r="B56" s="23"/>
      <c r="C56" s="47"/>
      <c r="D56" s="22"/>
      <c r="E56" s="61"/>
      <c r="F56" s="22"/>
      <c r="G56" s="44"/>
      <c r="M56" s="12"/>
      <c r="N56" s="12"/>
      <c r="O56" s="24" t="s">
        <v>31</v>
      </c>
      <c r="P56" s="91">
        <f>COUNTIF(A23:A46,"НС")</f>
        <v>8</v>
      </c>
      <c r="Q56" s="12"/>
      <c r="R56" s="88"/>
      <c r="S56" s="90"/>
    </row>
    <row r="57" spans="1:19" ht="4.5" customHeight="1" x14ac:dyDescent="0.2">
      <c r="A57" s="45"/>
      <c r="B57" s="13"/>
      <c r="C57" s="13"/>
      <c r="D57" s="6"/>
      <c r="E57" s="6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46"/>
    </row>
    <row r="58" spans="1:19" ht="15.75" x14ac:dyDescent="0.2">
      <c r="A58" s="124" t="s">
        <v>3</v>
      </c>
      <c r="B58" s="125"/>
      <c r="C58" s="125"/>
      <c r="D58" s="125"/>
      <c r="E58" s="125"/>
      <c r="F58" s="125" t="s">
        <v>11</v>
      </c>
      <c r="G58" s="125"/>
      <c r="H58" s="125"/>
      <c r="I58" s="125"/>
      <c r="J58" s="125"/>
      <c r="K58" s="125"/>
      <c r="L58" s="125"/>
      <c r="M58" s="125"/>
      <c r="N58" s="125"/>
      <c r="O58" s="48"/>
      <c r="P58" s="125" t="s">
        <v>4</v>
      </c>
      <c r="Q58" s="125"/>
      <c r="R58" s="125"/>
      <c r="S58" s="126"/>
    </row>
    <row r="59" spans="1:19" s="73" customFormat="1" ht="15.75" x14ac:dyDescent="0.2">
      <c r="A59" s="69"/>
      <c r="B59" s="70"/>
      <c r="C59" s="70"/>
      <c r="D59" s="70"/>
      <c r="E59" s="70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spans="1:19" s="73" customFormat="1" ht="15.75" x14ac:dyDescent="0.2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4"/>
    </row>
    <row r="61" spans="1:19" x14ac:dyDescent="0.2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68"/>
      <c r="P61" s="134"/>
      <c r="Q61" s="134"/>
      <c r="R61" s="134"/>
      <c r="S61" s="135"/>
    </row>
    <row r="62" spans="1:19" x14ac:dyDescent="0.2">
      <c r="A62" s="67"/>
      <c r="B62" s="68"/>
      <c r="C62" s="68"/>
      <c r="D62" s="68"/>
      <c r="E62" s="63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49"/>
    </row>
    <row r="63" spans="1:19" x14ac:dyDescent="0.2">
      <c r="A63" s="67"/>
      <c r="B63" s="68"/>
      <c r="C63" s="68"/>
      <c r="D63" s="68"/>
      <c r="E63" s="63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49"/>
    </row>
    <row r="64" spans="1:19" ht="16.5" thickBot="1" x14ac:dyDescent="0.25">
      <c r="A64" s="130" t="s">
        <v>42</v>
      </c>
      <c r="B64" s="131"/>
      <c r="C64" s="131"/>
      <c r="D64" s="131"/>
      <c r="E64" s="131"/>
      <c r="F64" s="131" t="str">
        <f>G17</f>
        <v>Лелюк А.Ф. (ВК, г. Майкоп)</v>
      </c>
      <c r="G64" s="131"/>
      <c r="H64" s="131"/>
      <c r="I64" s="131"/>
      <c r="J64" s="131"/>
      <c r="K64" s="131"/>
      <c r="L64" s="131"/>
      <c r="M64" s="131"/>
      <c r="N64" s="131"/>
      <c r="O64" s="50"/>
      <c r="P64" s="131" t="str">
        <f>G18</f>
        <v>Воронов А.М. (1К, г. Майкоп)</v>
      </c>
      <c r="Q64" s="131"/>
      <c r="R64" s="131"/>
      <c r="S64" s="132"/>
    </row>
    <row r="65" ht="13.5" thickTop="1" x14ac:dyDescent="0.2"/>
  </sheetData>
  <sortState ref="B23:AG32">
    <sortCondition descending="1" ref="P23:P32"/>
  </sortState>
  <mergeCells count="41">
    <mergeCell ref="A12:S12"/>
    <mergeCell ref="B21:B22"/>
    <mergeCell ref="C21:C22"/>
    <mergeCell ref="A8:S8"/>
    <mergeCell ref="H21:N21"/>
    <mergeCell ref="O21:O22"/>
    <mergeCell ref="P21:P22"/>
    <mergeCell ref="R21:R22"/>
    <mergeCell ref="S21:S22"/>
    <mergeCell ref="A10:S10"/>
    <mergeCell ref="A11:S11"/>
    <mergeCell ref="H16:S16"/>
    <mergeCell ref="H17:S17"/>
    <mergeCell ref="H18:S18"/>
    <mergeCell ref="A64:E64"/>
    <mergeCell ref="F64:N64"/>
    <mergeCell ref="P64:S64"/>
    <mergeCell ref="A61:E61"/>
    <mergeCell ref="F61:N61"/>
    <mergeCell ref="P61:S61"/>
    <mergeCell ref="A58:E58"/>
    <mergeCell ref="F58:N58"/>
    <mergeCell ref="P58:S58"/>
    <mergeCell ref="H48:S48"/>
    <mergeCell ref="A48:D48"/>
    <mergeCell ref="A1:S1"/>
    <mergeCell ref="A2:S2"/>
    <mergeCell ref="A3:S3"/>
    <mergeCell ref="A4:S4"/>
    <mergeCell ref="Q21:Q22"/>
    <mergeCell ref="A6:S6"/>
    <mergeCell ref="A7:S7"/>
    <mergeCell ref="A9:S9"/>
    <mergeCell ref="D21:D22"/>
    <mergeCell ref="E21:E22"/>
    <mergeCell ref="F21:F22"/>
    <mergeCell ref="G21:G22"/>
    <mergeCell ref="A15:G15"/>
    <mergeCell ref="H15:S15"/>
    <mergeCell ref="A21:A22"/>
    <mergeCell ref="A5:S5"/>
  </mergeCells>
  <conditionalFormatting sqref="O55:O1048576 O1:O14 O19:O53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P24:P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2021-09-28T14:36:25Z</dcterms:modified>
</cp:coreProperties>
</file>