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Критериум!$A$1:$S$90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79" i="91" l="1"/>
  <c r="P23" i="91"/>
  <c r="P28" i="91" l="1"/>
  <c r="P29" i="91"/>
  <c r="P30" i="91"/>
  <c r="P31" i="91"/>
  <c r="P32" i="91"/>
  <c r="P64" i="91"/>
  <c r="P27" i="91"/>
  <c r="P90" i="91"/>
  <c r="F90" i="91"/>
  <c r="S80" i="91" s="1"/>
  <c r="S76" i="91" l="1"/>
  <c r="P78" i="91"/>
  <c r="P82" i="91"/>
  <c r="P81" i="91"/>
  <c r="P80" i="91"/>
  <c r="P77" i="91" l="1"/>
  <c r="P76" i="91" s="1"/>
  <c r="S81" i="91"/>
  <c r="S79" i="91"/>
  <c r="S78" i="91"/>
  <c r="S77" i="91"/>
  <c r="S75" i="91"/>
  <c r="P24" i="91" l="1"/>
  <c r="P25" i="91"/>
  <c r="P26" i="91"/>
</calcChain>
</file>

<file path=xl/sharedStrings.xml><?xml version="1.0" encoding="utf-8"?>
<sst xmlns="http://schemas.openxmlformats.org/spreadsheetml/2006/main" count="306" uniqueCount="177">
  <si>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</si>
  <si>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</si>
  <si>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</si>
  <si>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</si>
  <si>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</si>
  <si>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</si>
  <si>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</si>
  <si>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</si>
  <si>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</si>
  <si>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</si>
  <si>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</si>
  <si>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</si>
  <si>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</si>
  <si>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</si>
  <si>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</si>
  <si>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</si>
  <si>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</si>
  <si>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</si>
  <si>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</si>
  <si>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</si>
  <si>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</si>
  <si>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</si>
  <si>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</si>
  <si>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</si>
  <si>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</si>
  <si>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</si>
  <si>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</si>
  <si>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</si>
  <si>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</si>
  <si>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</si>
  <si>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</si>
  <si>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</si>
  <si>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</si>
  <si>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</si>
  <si>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</si>
  <si>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</si>
  <si>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</si>
  <si>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</si>
  <si>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</si>
  <si>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</si>
  <si>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</si>
  <si>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UCI ID</t>
  </si>
  <si>
    <t/>
  </si>
  <si>
    <t>№ ВРВС: 0080721811С</t>
  </si>
  <si>
    <t>2 СР</t>
  </si>
  <si>
    <t>3 СР</t>
  </si>
  <si>
    <t>Лимит времени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</si>
  <si>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</si>
  <si>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</si>
  <si>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Девушки 15-16 лет</t>
  </si>
  <si>
    <t>Лелюк А.Ф. (ВК, г. Майкоп)</t>
  </si>
  <si>
    <t>Воронов А.М. (1К, г. Майкоп)</t>
  </si>
  <si>
    <t xml:space="preserve">НАЗВАНИЕ ТРАССЫ / РЕГ. НОМЕР: 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</si>
  <si>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</si>
  <si>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</si>
  <si>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ПЕРВЕНСТВО РОССИИ</t>
  </si>
  <si>
    <t>ДАТА ПРОВЕДЕНИЯ: 15 сентября 2021 года</t>
  </si>
  <si>
    <t>МЕСТО ПРОВЕДЕНИЯ: г. Майкоп</t>
  </si>
  <si>
    <t xml:space="preserve">НАЧАЛО ГОНКИ: 11ч 00м </t>
  </si>
  <si>
    <t>ОКОНЧАНИЕ ГОНКИ: 11ч 40м</t>
  </si>
  <si>
    <t>Азаров С.Н. (ВК, г.Санкт-Петербург)</t>
  </si>
  <si>
    <t xml:space="preserve">1,0 км/21 </t>
  </si>
  <si>
    <t>№ ЕКП 2021: 32513</t>
  </si>
  <si>
    <t>МАЛЬКОВА Татьяна</t>
  </si>
  <si>
    <t>26.12.2005</t>
  </si>
  <si>
    <t>Санкт-Петербург</t>
  </si>
  <si>
    <t>ЕРМОЛОВА Дарья</t>
  </si>
  <si>
    <t>27.08.2006</t>
  </si>
  <si>
    <t>Тульская область</t>
  </si>
  <si>
    <t>СОРОКОЛАТОВА Софья</t>
  </si>
  <si>
    <t>02.08.2006</t>
  </si>
  <si>
    <t>Республика Адыгея</t>
  </si>
  <si>
    <t>ЮРЧЕНКО Александра</t>
  </si>
  <si>
    <t>21.09.2007</t>
  </si>
  <si>
    <t>ПАХОМОВА Анастасия</t>
  </si>
  <si>
    <t>05.02.2005</t>
  </si>
  <si>
    <t>ЕЛАГИНА Диана</t>
  </si>
  <si>
    <t>07.03.2007</t>
  </si>
  <si>
    <t>КРАПИВИНА Дарья</t>
  </si>
  <si>
    <t>27.10.2005</t>
  </si>
  <si>
    <t>РУЖНИКОВА Анастасия</t>
  </si>
  <si>
    <t>22.02.2005</t>
  </si>
  <si>
    <t>Иркутская область</t>
  </si>
  <si>
    <t>ВИННИК Ангелина</t>
  </si>
  <si>
    <t>30.03.2005</t>
  </si>
  <si>
    <t>АЛЕКСЕЕНКО Сабрина</t>
  </si>
  <si>
    <t>22.06.2007</t>
  </si>
  <si>
    <t>ДИКАЯ Арина</t>
  </si>
  <si>
    <t>05.07.2007</t>
  </si>
  <si>
    <t>ЗИМЕНС Виктория</t>
  </si>
  <si>
    <t>08.02.2006</t>
  </si>
  <si>
    <t>САВЕКО Полина</t>
  </si>
  <si>
    <t>11.07.2005</t>
  </si>
  <si>
    <t>Волгоградская область</t>
  </si>
  <si>
    <t>ЖЕЛОНКИНАСофья</t>
  </si>
  <si>
    <t>18.08.2006</t>
  </si>
  <si>
    <t>КОВЯЗИНА Валерия</t>
  </si>
  <si>
    <t>01.05.2005</t>
  </si>
  <si>
    <t>НФ</t>
  </si>
  <si>
    <t>МАРТИНО Стелла</t>
  </si>
  <si>
    <t>07.08.2005</t>
  </si>
  <si>
    <t>КИРДИНА Виктория</t>
  </si>
  <si>
    <t>20.10.2005</t>
  </si>
  <si>
    <t>НЕХАЕВА Валерия</t>
  </si>
  <si>
    <t>16.02.2005</t>
  </si>
  <si>
    <t>Самарская область</t>
  </si>
  <si>
    <t>ЗАКУТЬКО Олеся</t>
  </si>
  <si>
    <t>25.09.2006</t>
  </si>
  <si>
    <t>ЮДАКОВА Ирина</t>
  </si>
  <si>
    <t>01.05.2007</t>
  </si>
  <si>
    <t>БАВЫКИНА Дарья</t>
  </si>
  <si>
    <t>10.04.2006</t>
  </si>
  <si>
    <t>ВЫВОЛОКИНА Анастасия</t>
  </si>
  <si>
    <t>28.06.2006</t>
  </si>
  <si>
    <t>КЛЯРИЦКАЯ Алена</t>
  </si>
  <si>
    <t>17.06.2005</t>
  </si>
  <si>
    <t>КОРНЕЕВА Анна</t>
  </si>
  <si>
    <t>16.05.2006</t>
  </si>
  <si>
    <t>СЕМЕНОВА Екатерина</t>
  </si>
  <si>
    <t>19.12.2005</t>
  </si>
  <si>
    <t>КОРОТКАЯ Анастасия</t>
  </si>
  <si>
    <t>01.12.2006</t>
  </si>
  <si>
    <t>БАЛУХИНА Ариадна</t>
  </si>
  <si>
    <t>14.02.2006</t>
  </si>
  <si>
    <t>Краснодарский край</t>
  </si>
  <si>
    <t>ЛУНЕВА Екатерина</t>
  </si>
  <si>
    <t>04.01.2006</t>
  </si>
  <si>
    <t>ПОЛИТАЕВА Дарья</t>
  </si>
  <si>
    <t>11.12.2006</t>
  </si>
  <si>
    <t>БУЛЫГИНА Мария</t>
  </si>
  <si>
    <t>30.10.2006</t>
  </si>
  <si>
    <t>САМОЙЛОВА Анастасия</t>
  </si>
  <si>
    <t>22.01.2006</t>
  </si>
  <si>
    <t>БРЮХОВА Мария</t>
  </si>
  <si>
    <t>12.03.2006</t>
  </si>
  <si>
    <t>ХАМЗИНА Анастасия</t>
  </si>
  <si>
    <t>01.08.2006</t>
  </si>
  <si>
    <t>ГУРСКАЯ Анастасия</t>
  </si>
  <si>
    <t>23.04.2007</t>
  </si>
  <si>
    <t>РАДУНЕНКО Анна</t>
  </si>
  <si>
    <t>21.12.2007</t>
  </si>
  <si>
    <t>КУЗЬМИНОВА Яна</t>
  </si>
  <si>
    <t>25.06.2006</t>
  </si>
  <si>
    <t>МАКСИМЧУК Милана</t>
  </si>
  <si>
    <t>22.04.2007</t>
  </si>
  <si>
    <t>СОТОНИНА Виктория</t>
  </si>
  <si>
    <t>09.05.2006</t>
  </si>
  <si>
    <t>КИРЕЕВА Мария</t>
  </si>
  <si>
    <t>04.08.2005</t>
  </si>
  <si>
    <t>Забайкальский край</t>
  </si>
  <si>
    <t>СТРИЖОВА Ксения</t>
  </si>
  <si>
    <t>22.06.2005</t>
  </si>
  <si>
    <t>МИГУНОВА Ольга</t>
  </si>
  <si>
    <t>ИЗОТОВА Анна</t>
  </si>
  <si>
    <t>22.08.2007</t>
  </si>
  <si>
    <t>ДАНИЛЕНКО Дарья</t>
  </si>
  <si>
    <t>02.10.2005</t>
  </si>
  <si>
    <t>КАРТЫШОВА Яна</t>
  </si>
  <si>
    <t>12.10.2007</t>
  </si>
  <si>
    <t>ШУЛЬГА Дарья</t>
  </si>
  <si>
    <t>08.08.2006</t>
  </si>
  <si>
    <t>ЗАИКА София</t>
  </si>
  <si>
    <t>29.09.2006</t>
  </si>
  <si>
    <t>Республика Крым</t>
  </si>
  <si>
    <t>РЕФАТОВА София</t>
  </si>
  <si>
    <t>04.04.2005</t>
  </si>
  <si>
    <t>НИКИФОРОВА Александра</t>
  </si>
  <si>
    <t>25.06.2005</t>
  </si>
  <si>
    <t>ГЕРГЕЛЬ Анастасия</t>
  </si>
  <si>
    <t>26.11.2005</t>
  </si>
  <si>
    <t>Тюменская область</t>
  </si>
  <si>
    <t>КИСИЕВА Арина</t>
  </si>
  <si>
    <t>21.07.2006</t>
  </si>
  <si>
    <t>Температура: +25+ 27</t>
  </si>
  <si>
    <t>Влажность: 48%</t>
  </si>
  <si>
    <t>Осадки: ясно</t>
  </si>
  <si>
    <t>Ветер: 3,0 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</si>
</sst>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51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7" fillId="0" borderId="1" xfId="9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/>
    </xf>
    <xf numFmtId="0" fontId="14" fillId="3" borderId="35" xfId="3" applyFont="1" applyFill="1" applyBorder="1" applyAlignment="1">
      <alignment horizontal="center" vertical="center" wrapText="1"/>
    </xf>
    <xf numFmtId="0" fontId="17" fillId="0" borderId="35" xfId="8" applyFont="1" applyFill="1" applyBorder="1" applyAlignment="1">
      <alignment vertical="center" wrapText="1"/>
    </xf>
    <xf numFmtId="14" fontId="17" fillId="0" borderId="35" xfId="9" applyNumberFormat="1" applyFont="1" applyFill="1" applyBorder="1" applyAlignment="1">
      <alignment horizontal="center" vertical="center" wrapText="1"/>
    </xf>
    <xf numFmtId="164" fontId="14" fillId="0" borderId="35" xfId="0" applyNumberFormat="1" applyFont="1" applyFill="1" applyBorder="1" applyAlignment="1">
      <alignment horizontal="center" vertical="center" wrapText="1"/>
    </xf>
    <xf numFmtId="1" fontId="17" fillId="0" borderId="35" xfId="9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4" fillId="0" borderId="36" xfId="0" applyNumberFormat="1" applyFont="1" applyFill="1" applyBorder="1" applyAlignment="1" applyProtection="1">
      <alignment horizontal="center"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17" fillId="0" borderId="1" xfId="9" applyFont="1" applyFill="1" applyBorder="1" applyAlignment="1">
      <alignment horizontal="center" vertical="center" wrapText="1"/>
    </xf>
    <xf numFmtId="0" fontId="17" fillId="0" borderId="35" xfId="9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32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0" fillId="2" borderId="32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3" borderId="1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1" fillId="3" borderId="5" xfId="4" applyFont="1" applyFill="1" applyBorder="1" applyAlignment="1">
      <alignment horizontal="right" vertical="center"/>
    </xf>
    <xf numFmtId="0" fontId="11" fillId="3" borderId="30" xfId="4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right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76197</xdr:colOff>
      <xdr:row>0</xdr:row>
      <xdr:rowOff>32656</xdr:rowOff>
    </xdr:from>
    <xdr:to>
      <xdr:col>1</xdr:col>
      <xdr:colOff>489857</xdr:colOff>
      <xdr:row>3</xdr:row>
      <xdr:rowOff>149679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76303" cy="974273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403588</xdr:colOff>
      <xdr:row>0</xdr:row>
      <xdr:rowOff>43544</xdr:rowOff>
    </xdr:from>
    <xdr:to>
      <xdr:col>3</xdr:col>
      <xdr:colOff>980148</xdr:colOff>
      <xdr:row>3</xdr:row>
      <xdr:rowOff>217716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845" y="43544"/>
          <a:ext cx="1613425" cy="1023257"/>
        </a:xfrm>
        <a:prstGeom prst="rect">
          <a:avLst/>
        </a:prstGeom>
      </xdr:spPr>
    </xdr:pic>
    <xdr:clientData/>
  </xdr:twoCellAnchor>
  <xdr:twoCellAnchor editAs="oneCell">
    <xdr:from>
      <xdr:col>18</xdr:col>
      <xdr:colOff>40821</xdr:colOff>
      <xdr:row>0</xdr:row>
      <xdr:rowOff>108857</xdr:rowOff>
    </xdr:from>
    <xdr:to>
      <xdr:col>18</xdr:col>
      <xdr:colOff>966107</xdr:colOff>
      <xdr:row>3</xdr:row>
      <xdr:rowOff>149679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A8121C76-1D11-4C3E-A6C3-D5C134FB53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8357" y="108857"/>
          <a:ext cx="925286" cy="898072"/>
        </a:xfrm>
        <a:prstGeom prst="rect">
          <a:avLst/>
        </a:prstGeom>
      </xdr:spPr>
    </xdr:pic>
    <xdr:clientData/>
  </xdr:twoCellAnchor>
  <xdr:oneCellAnchor>
    <xdr:from>
      <xdr:col>16</xdr:col>
      <xdr:colOff>538237</xdr:colOff>
      <xdr:row>85</xdr:row>
      <xdr:rowOff>54428</xdr:rowOff>
    </xdr:from>
    <xdr:ext cx="1118013" cy="336310"/>
    <xdr:pic>
      <xdr:nvPicPr>
        <xdr:cNvPr id="5" name="Picture 1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6743" t="-10425"/>
        <a:stretch/>
      </xdr:blipFill>
      <xdr:spPr>
        <a:xfrm>
          <a:off x="11124594" y="18560142"/>
          <a:ext cx="1118013" cy="336310"/>
        </a:xfrm>
        <a:prstGeom prst="rect">
          <a:avLst/>
        </a:prstGeom>
      </xdr:spPr>
    </xdr:pic>
    <xdr:clientData/>
  </xdr:oneCellAnchor>
  <xdr:oneCellAnchor>
    <xdr:from>
      <xdr:col>6</xdr:col>
      <xdr:colOff>748393</xdr:colOff>
      <xdr:row>85</xdr:row>
      <xdr:rowOff>72572</xdr:rowOff>
    </xdr:from>
    <xdr:ext cx="1174750" cy="328084"/>
    <xdr:pic>
      <xdr:nvPicPr>
        <xdr:cNvPr id="8" name="Picture 1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64984" b="-7724"/>
        <a:stretch/>
      </xdr:blipFill>
      <xdr:spPr>
        <a:xfrm>
          <a:off x="5959929" y="18578286"/>
          <a:ext cx="1174750" cy="3280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1"/>
  <sheetViews>
    <sheetView tabSelected="1" view="pageBreakPreview" topLeftCell="A11" zoomScale="70" zoomScaleNormal="90" zoomScaleSheetLayoutView="70" workbookViewId="0">
      <selection activeCell="F79" sqref="F79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5.140625" style="11" customWidth="1"/>
    <col min="4" max="4" width="27.140625" style="1" customWidth="1"/>
    <col min="5" max="5" width="12.28515625" style="65" customWidth="1"/>
    <col min="6" max="6" width="8.85546875" style="1" customWidth="1"/>
    <col min="7" max="7" width="25.28515625" style="1" customWidth="1"/>
    <col min="8" max="13" width="3.7109375" style="1" customWidth="1"/>
    <col min="14" max="14" width="2.5703125" style="1" bestFit="1" customWidth="1"/>
    <col min="15" max="15" width="19.28515625" style="1" customWidth="1"/>
    <col min="16" max="16" width="11.28515625" style="1" customWidth="1"/>
    <col min="17" max="17" width="10.42578125" style="1" customWidth="1"/>
    <col min="18" max="18" width="14.42578125" style="1" customWidth="1"/>
    <col min="19" max="19" width="18.7109375" style="1" customWidth="1"/>
    <col min="20" max="16384" width="9.140625" style="1"/>
  </cols>
  <sheetData>
    <row r="1" spans="1:19" ht="22.5" customHeight="1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ht="22.5" customHeight="1" x14ac:dyDescent="0.2">
      <c r="A2" s="126" t="s">
        <v>47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ht="22.5" customHeight="1" x14ac:dyDescent="0.2">
      <c r="A3" s="126" t="s">
        <v>10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ht="22.5" customHeight="1" x14ac:dyDescent="0.2">
      <c r="A4" s="126" t="s">
        <v>48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</row>
    <row r="5" spans="1:19" ht="9" customHeight="1" x14ac:dyDescent="0.2">
      <c r="A5" s="140" t="s">
        <v>42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</row>
    <row r="6" spans="1:19" s="2" customFormat="1" ht="20.25" customHeight="1" x14ac:dyDescent="0.2">
      <c r="A6" s="127" t="s">
        <v>55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</row>
    <row r="7" spans="1:19" s="2" customFormat="1" ht="18" customHeight="1" x14ac:dyDescent="0.2">
      <c r="A7" s="102" t="s">
        <v>16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19" s="2" customFormat="1" ht="4.5" customHeight="1" thickBot="1" x14ac:dyDescent="0.25">
      <c r="A8" s="102" t="s">
        <v>42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</row>
    <row r="9" spans="1:19" ht="24" customHeight="1" thickTop="1" x14ac:dyDescent="0.2">
      <c r="A9" s="128" t="s">
        <v>22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30"/>
    </row>
    <row r="10" spans="1:19" ht="18" customHeight="1" x14ac:dyDescent="0.2">
      <c r="A10" s="108" t="s">
        <v>38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10"/>
    </row>
    <row r="11" spans="1:19" ht="19.5" customHeight="1" x14ac:dyDescent="0.2">
      <c r="A11" s="108" t="s">
        <v>49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10"/>
    </row>
    <row r="12" spans="1:19" ht="8.25" customHeight="1" x14ac:dyDescent="0.2">
      <c r="A12" s="97" t="s">
        <v>42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9"/>
    </row>
    <row r="13" spans="1:19" ht="15.75" x14ac:dyDescent="0.2">
      <c r="A13" s="141" t="s">
        <v>57</v>
      </c>
      <c r="B13" s="16"/>
      <c r="C13" s="53"/>
      <c r="D13" s="52"/>
      <c r="E13" s="54"/>
      <c r="F13" s="4"/>
      <c r="G13" s="142" t="s">
        <v>58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0"/>
      <c r="S13" s="41" t="s">
        <v>43</v>
      </c>
    </row>
    <row r="14" spans="1:19" ht="15.75" x14ac:dyDescent="0.2">
      <c r="A14" s="14" t="s">
        <v>56</v>
      </c>
      <c r="B14" s="10"/>
      <c r="C14" s="10"/>
      <c r="D14" s="67"/>
      <c r="E14" s="55"/>
      <c r="F14" s="5"/>
      <c r="G14" s="143" t="s">
        <v>59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42"/>
      <c r="S14" s="148" t="s">
        <v>62</v>
      </c>
    </row>
    <row r="15" spans="1:19" ht="15" x14ac:dyDescent="0.2">
      <c r="A15" s="133" t="s">
        <v>9</v>
      </c>
      <c r="B15" s="134"/>
      <c r="C15" s="134"/>
      <c r="D15" s="134"/>
      <c r="E15" s="134"/>
      <c r="F15" s="134"/>
      <c r="G15" s="135"/>
      <c r="H15" s="136" t="s">
        <v>1</v>
      </c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7"/>
    </row>
    <row r="16" spans="1:19" ht="15" x14ac:dyDescent="0.2">
      <c r="A16" s="15" t="s">
        <v>18</v>
      </c>
      <c r="B16" s="29"/>
      <c r="C16" s="29"/>
      <c r="D16" s="8"/>
      <c r="E16" s="56"/>
      <c r="F16" s="8"/>
      <c r="G16" s="9" t="s">
        <v>42</v>
      </c>
      <c r="H16" s="111" t="s">
        <v>52</v>
      </c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3"/>
    </row>
    <row r="17" spans="1:19" ht="15" x14ac:dyDescent="0.2">
      <c r="A17" s="15" t="s">
        <v>19</v>
      </c>
      <c r="B17" s="23"/>
      <c r="C17" s="23"/>
      <c r="D17" s="6"/>
      <c r="E17" s="57"/>
      <c r="F17" s="6"/>
      <c r="G17" s="144" t="s">
        <v>50</v>
      </c>
      <c r="H17" s="111" t="s">
        <v>53</v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3"/>
    </row>
    <row r="18" spans="1:19" ht="15" x14ac:dyDescent="0.2">
      <c r="A18" s="15" t="s">
        <v>20</v>
      </c>
      <c r="B18" s="29"/>
      <c r="C18" s="29"/>
      <c r="D18" s="7"/>
      <c r="E18" s="56"/>
      <c r="F18" s="8"/>
      <c r="G18" s="144" t="s">
        <v>51</v>
      </c>
      <c r="H18" s="111" t="s">
        <v>54</v>
      </c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3"/>
    </row>
    <row r="19" spans="1:19" ht="16.5" thickBot="1" x14ac:dyDescent="0.25">
      <c r="A19" s="32" t="s">
        <v>15</v>
      </c>
      <c r="B19" s="21"/>
      <c r="C19" s="21"/>
      <c r="D19" s="20"/>
      <c r="E19" s="58"/>
      <c r="F19" s="31"/>
      <c r="G19" s="145" t="s">
        <v>60</v>
      </c>
      <c r="H19" s="33" t="s">
        <v>37</v>
      </c>
      <c r="I19" s="34"/>
      <c r="J19" s="34"/>
      <c r="K19" s="34"/>
      <c r="L19" s="34"/>
      <c r="M19" s="34"/>
      <c r="N19" s="21"/>
      <c r="O19" s="19"/>
      <c r="P19" s="146">
        <v>21</v>
      </c>
      <c r="Q19" s="19"/>
      <c r="R19" s="31"/>
      <c r="S19" s="147" t="s">
        <v>61</v>
      </c>
    </row>
    <row r="20" spans="1:19" ht="6.75" customHeight="1" thickTop="1" thickBot="1" x14ac:dyDescent="0.25">
      <c r="A20" s="18"/>
      <c r="B20" s="17"/>
      <c r="C20" s="17"/>
      <c r="D20" s="18"/>
      <c r="E20" s="59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30" customFormat="1" ht="21.75" customHeight="1" thickTop="1" x14ac:dyDescent="0.2">
      <c r="A21" s="138" t="s">
        <v>7</v>
      </c>
      <c r="B21" s="100" t="s">
        <v>12</v>
      </c>
      <c r="C21" s="100" t="s">
        <v>41</v>
      </c>
      <c r="D21" s="100" t="s">
        <v>2</v>
      </c>
      <c r="E21" s="131" t="s">
        <v>36</v>
      </c>
      <c r="F21" s="100" t="s">
        <v>8</v>
      </c>
      <c r="G21" s="100" t="s">
        <v>13</v>
      </c>
      <c r="H21" s="103" t="s">
        <v>17</v>
      </c>
      <c r="I21" s="103"/>
      <c r="J21" s="103"/>
      <c r="K21" s="103"/>
      <c r="L21" s="103"/>
      <c r="M21" s="103"/>
      <c r="N21" s="103"/>
      <c r="O21" s="100" t="s">
        <v>40</v>
      </c>
      <c r="P21" s="100" t="s">
        <v>25</v>
      </c>
      <c r="Q21" s="100" t="s">
        <v>26</v>
      </c>
      <c r="R21" s="104" t="s">
        <v>24</v>
      </c>
      <c r="S21" s="106" t="s">
        <v>14</v>
      </c>
    </row>
    <row r="22" spans="1:19" s="30" customFormat="1" ht="18" customHeight="1" x14ac:dyDescent="0.2">
      <c r="A22" s="139"/>
      <c r="B22" s="101"/>
      <c r="C22" s="101"/>
      <c r="D22" s="101"/>
      <c r="E22" s="132"/>
      <c r="F22" s="101"/>
      <c r="G22" s="101"/>
      <c r="H22" s="96">
        <v>1</v>
      </c>
      <c r="I22" s="96">
        <v>2</v>
      </c>
      <c r="J22" s="96">
        <v>3</v>
      </c>
      <c r="K22" s="96">
        <v>4</v>
      </c>
      <c r="L22" s="96">
        <v>5</v>
      </c>
      <c r="M22" s="96">
        <v>6</v>
      </c>
      <c r="N22" s="96">
        <v>7</v>
      </c>
      <c r="O22" s="101"/>
      <c r="P22" s="101"/>
      <c r="Q22" s="101"/>
      <c r="R22" s="105"/>
      <c r="S22" s="107"/>
    </row>
    <row r="23" spans="1:19" s="3" customFormat="1" ht="18" customHeight="1" x14ac:dyDescent="0.2">
      <c r="A23" s="35">
        <v>1</v>
      </c>
      <c r="B23" s="36">
        <v>52</v>
      </c>
      <c r="C23" s="66">
        <v>10091170179</v>
      </c>
      <c r="D23" s="37" t="s">
        <v>63</v>
      </c>
      <c r="E23" s="60" t="s">
        <v>64</v>
      </c>
      <c r="F23" s="38" t="s">
        <v>33</v>
      </c>
      <c r="G23" s="94" t="s">
        <v>65</v>
      </c>
      <c r="H23" s="26">
        <v>5</v>
      </c>
      <c r="I23" s="26">
        <v>5</v>
      </c>
      <c r="J23" s="26">
        <v>5</v>
      </c>
      <c r="K23" s="26">
        <v>5</v>
      </c>
      <c r="L23" s="26">
        <v>5</v>
      </c>
      <c r="M23" s="26">
        <v>5</v>
      </c>
      <c r="N23" s="26">
        <v>5</v>
      </c>
      <c r="O23" s="26">
        <v>1</v>
      </c>
      <c r="P23" s="26">
        <f>SUM(H23:N23)</f>
        <v>35</v>
      </c>
      <c r="Q23" s="26"/>
      <c r="R23" s="27"/>
      <c r="S23" s="28"/>
    </row>
    <row r="24" spans="1:19" s="3" customFormat="1" ht="18" customHeight="1" x14ac:dyDescent="0.2">
      <c r="A24" s="35">
        <v>2</v>
      </c>
      <c r="B24" s="36">
        <v>100</v>
      </c>
      <c r="C24" s="66">
        <v>10091966589</v>
      </c>
      <c r="D24" s="37" t="s">
        <v>66</v>
      </c>
      <c r="E24" s="60" t="s">
        <v>67</v>
      </c>
      <c r="F24" s="38" t="s">
        <v>33</v>
      </c>
      <c r="G24" s="94" t="s">
        <v>68</v>
      </c>
      <c r="H24" s="26"/>
      <c r="I24" s="26">
        <v>3</v>
      </c>
      <c r="J24" s="26">
        <v>3</v>
      </c>
      <c r="K24" s="26">
        <v>3</v>
      </c>
      <c r="L24" s="26">
        <v>3</v>
      </c>
      <c r="M24" s="26">
        <v>3</v>
      </c>
      <c r="N24" s="26">
        <v>3</v>
      </c>
      <c r="O24" s="26">
        <v>2</v>
      </c>
      <c r="P24" s="26">
        <f>SUM(H24:N24)</f>
        <v>18</v>
      </c>
      <c r="Q24" s="26"/>
      <c r="R24" s="27"/>
      <c r="S24" s="28"/>
    </row>
    <row r="25" spans="1:19" s="3" customFormat="1" ht="18" customHeight="1" x14ac:dyDescent="0.2">
      <c r="A25" s="35">
        <v>3</v>
      </c>
      <c r="B25" s="36">
        <v>89</v>
      </c>
      <c r="C25" s="66">
        <v>10096881863</v>
      </c>
      <c r="D25" s="37" t="s">
        <v>69</v>
      </c>
      <c r="E25" s="60" t="s">
        <v>70</v>
      </c>
      <c r="F25" s="38" t="s">
        <v>39</v>
      </c>
      <c r="G25" s="94" t="s">
        <v>71</v>
      </c>
      <c r="H25" s="26">
        <v>3</v>
      </c>
      <c r="I25" s="26"/>
      <c r="J25" s="26"/>
      <c r="K25" s="26">
        <v>1</v>
      </c>
      <c r="L25" s="26">
        <v>1</v>
      </c>
      <c r="M25" s="26"/>
      <c r="N25" s="26"/>
      <c r="O25" s="26">
        <v>6</v>
      </c>
      <c r="P25" s="26">
        <f>SUM(H25:N25)</f>
        <v>5</v>
      </c>
      <c r="Q25" s="26"/>
      <c r="R25" s="27"/>
      <c r="S25" s="28"/>
    </row>
    <row r="26" spans="1:19" s="3" customFormat="1" ht="18" customHeight="1" x14ac:dyDescent="0.2">
      <c r="A26" s="35">
        <v>4</v>
      </c>
      <c r="B26" s="36">
        <v>101</v>
      </c>
      <c r="C26" s="66">
        <v>10116899027</v>
      </c>
      <c r="D26" s="37" t="s">
        <v>72</v>
      </c>
      <c r="E26" s="60" t="s">
        <v>73</v>
      </c>
      <c r="F26" s="38" t="s">
        <v>33</v>
      </c>
      <c r="G26" s="94" t="s">
        <v>68</v>
      </c>
      <c r="H26" s="26">
        <v>2</v>
      </c>
      <c r="I26" s="26"/>
      <c r="J26" s="26"/>
      <c r="K26" s="26">
        <v>2</v>
      </c>
      <c r="L26" s="26"/>
      <c r="M26" s="26">
        <v>1</v>
      </c>
      <c r="N26" s="26"/>
      <c r="O26" s="26">
        <v>15</v>
      </c>
      <c r="P26" s="26">
        <f>SUM(H26:N26)</f>
        <v>5</v>
      </c>
      <c r="Q26" s="26"/>
      <c r="R26" s="27"/>
      <c r="S26" s="28"/>
    </row>
    <row r="27" spans="1:19" s="3" customFormat="1" ht="18" customHeight="1" x14ac:dyDescent="0.2">
      <c r="A27" s="35">
        <v>5</v>
      </c>
      <c r="B27" s="36">
        <v>53</v>
      </c>
      <c r="C27" s="66">
        <v>10093565473</v>
      </c>
      <c r="D27" s="37" t="s">
        <v>74</v>
      </c>
      <c r="E27" s="60" t="s">
        <v>75</v>
      </c>
      <c r="F27" s="38" t="s">
        <v>39</v>
      </c>
      <c r="G27" s="94" t="s">
        <v>65</v>
      </c>
      <c r="H27" s="26">
        <v>1</v>
      </c>
      <c r="I27" s="26"/>
      <c r="J27" s="26"/>
      <c r="K27" s="26"/>
      <c r="L27" s="26">
        <v>2</v>
      </c>
      <c r="M27" s="26"/>
      <c r="N27" s="26"/>
      <c r="O27" s="26">
        <v>10</v>
      </c>
      <c r="P27" s="26">
        <f>SUM(H27:N27)</f>
        <v>3</v>
      </c>
      <c r="Q27" s="26"/>
      <c r="R27" s="27"/>
      <c r="S27" s="28"/>
    </row>
    <row r="28" spans="1:19" s="3" customFormat="1" ht="18" customHeight="1" x14ac:dyDescent="0.2">
      <c r="A28" s="35">
        <v>6</v>
      </c>
      <c r="B28" s="36">
        <v>57</v>
      </c>
      <c r="C28" s="66">
        <v>10089713260</v>
      </c>
      <c r="D28" s="37" t="s">
        <v>76</v>
      </c>
      <c r="E28" s="60" t="s">
        <v>77</v>
      </c>
      <c r="F28" s="38" t="s">
        <v>44</v>
      </c>
      <c r="G28" s="94" t="s">
        <v>65</v>
      </c>
      <c r="H28" s="26"/>
      <c r="I28" s="26"/>
      <c r="J28" s="26"/>
      <c r="K28" s="26"/>
      <c r="L28" s="26"/>
      <c r="M28" s="26"/>
      <c r="N28" s="26">
        <v>2</v>
      </c>
      <c r="O28" s="26">
        <v>3</v>
      </c>
      <c r="P28" s="26">
        <f>SUM(H28:N28)</f>
        <v>2</v>
      </c>
      <c r="Q28" s="26"/>
      <c r="R28" s="27"/>
      <c r="S28" s="28"/>
    </row>
    <row r="29" spans="1:19" s="3" customFormat="1" ht="18" customHeight="1" x14ac:dyDescent="0.2">
      <c r="A29" s="35">
        <v>7</v>
      </c>
      <c r="B29" s="36">
        <v>55</v>
      </c>
      <c r="C29" s="66">
        <v>10083214765</v>
      </c>
      <c r="D29" s="37" t="s">
        <v>78</v>
      </c>
      <c r="E29" s="60" t="s">
        <v>79</v>
      </c>
      <c r="F29" s="38" t="s">
        <v>39</v>
      </c>
      <c r="G29" s="94" t="s">
        <v>65</v>
      </c>
      <c r="H29" s="26"/>
      <c r="I29" s="26">
        <v>1</v>
      </c>
      <c r="J29" s="26"/>
      <c r="K29" s="26"/>
      <c r="L29" s="26"/>
      <c r="M29" s="26"/>
      <c r="N29" s="26">
        <v>1</v>
      </c>
      <c r="O29" s="26">
        <v>4</v>
      </c>
      <c r="P29" s="26">
        <f>SUM(H29:N29)</f>
        <v>2</v>
      </c>
      <c r="Q29" s="26"/>
      <c r="R29" s="27"/>
      <c r="S29" s="28"/>
    </row>
    <row r="30" spans="1:19" s="3" customFormat="1" ht="18" customHeight="1" x14ac:dyDescent="0.2">
      <c r="A30" s="35">
        <v>8</v>
      </c>
      <c r="B30" s="36">
        <v>74</v>
      </c>
      <c r="C30" s="66">
        <v>10104450186</v>
      </c>
      <c r="D30" s="37" t="s">
        <v>80</v>
      </c>
      <c r="E30" s="60" t="s">
        <v>81</v>
      </c>
      <c r="F30" s="38" t="s">
        <v>33</v>
      </c>
      <c r="G30" s="94" t="s">
        <v>82</v>
      </c>
      <c r="H30" s="26"/>
      <c r="I30" s="26">
        <v>2</v>
      </c>
      <c r="J30" s="26"/>
      <c r="K30" s="26"/>
      <c r="L30" s="26"/>
      <c r="M30" s="26"/>
      <c r="N30" s="26"/>
      <c r="O30" s="26">
        <v>7</v>
      </c>
      <c r="P30" s="26">
        <f>SUM(H30:N30)</f>
        <v>2</v>
      </c>
      <c r="Q30" s="26"/>
      <c r="R30" s="27"/>
      <c r="S30" s="28"/>
    </row>
    <row r="31" spans="1:19" s="3" customFormat="1" ht="18" customHeight="1" x14ac:dyDescent="0.2">
      <c r="A31" s="35">
        <v>9</v>
      </c>
      <c r="B31" s="36">
        <v>95</v>
      </c>
      <c r="C31" s="66">
        <v>10119756483</v>
      </c>
      <c r="D31" s="37" t="s">
        <v>83</v>
      </c>
      <c r="E31" s="60" t="s">
        <v>84</v>
      </c>
      <c r="F31" s="38" t="s">
        <v>45</v>
      </c>
      <c r="G31" s="94" t="s">
        <v>71</v>
      </c>
      <c r="H31" s="26"/>
      <c r="I31" s="26"/>
      <c r="J31" s="26"/>
      <c r="K31" s="26"/>
      <c r="L31" s="26"/>
      <c r="M31" s="26">
        <v>2</v>
      </c>
      <c r="N31" s="26"/>
      <c r="O31" s="26">
        <v>11</v>
      </c>
      <c r="P31" s="26">
        <f>SUM(H31:N31)</f>
        <v>2</v>
      </c>
      <c r="Q31" s="26"/>
      <c r="R31" s="27"/>
      <c r="S31" s="28"/>
    </row>
    <row r="32" spans="1:19" s="3" customFormat="1" ht="18" customHeight="1" x14ac:dyDescent="0.2">
      <c r="A32" s="35">
        <v>10</v>
      </c>
      <c r="B32" s="36">
        <v>71</v>
      </c>
      <c r="C32" s="66">
        <v>10117776774</v>
      </c>
      <c r="D32" s="37" t="s">
        <v>85</v>
      </c>
      <c r="E32" s="60" t="s">
        <v>86</v>
      </c>
      <c r="F32" s="38" t="s">
        <v>33</v>
      </c>
      <c r="G32" s="94" t="s">
        <v>82</v>
      </c>
      <c r="H32" s="26"/>
      <c r="I32" s="26"/>
      <c r="J32" s="26">
        <v>2</v>
      </c>
      <c r="K32" s="26"/>
      <c r="L32" s="26"/>
      <c r="M32" s="26"/>
      <c r="N32" s="26"/>
      <c r="O32" s="26">
        <v>13</v>
      </c>
      <c r="P32" s="26">
        <f>SUM(H32:N32)</f>
        <v>2</v>
      </c>
      <c r="Q32" s="26"/>
      <c r="R32" s="27"/>
      <c r="S32" s="28"/>
    </row>
    <row r="33" spans="1:19" s="3" customFormat="1" ht="18" customHeight="1" x14ac:dyDescent="0.2">
      <c r="A33" s="35">
        <v>11</v>
      </c>
      <c r="B33" s="36">
        <v>82</v>
      </c>
      <c r="C33" s="66">
        <v>10117684020</v>
      </c>
      <c r="D33" s="37" t="s">
        <v>87</v>
      </c>
      <c r="E33" s="60" t="s">
        <v>88</v>
      </c>
      <c r="F33" s="38" t="s">
        <v>44</v>
      </c>
      <c r="G33" s="94" t="s">
        <v>71</v>
      </c>
      <c r="H33" s="26"/>
      <c r="I33" s="26"/>
      <c r="J33" s="26"/>
      <c r="K33" s="26"/>
      <c r="L33" s="26"/>
      <c r="M33" s="26"/>
      <c r="N33" s="26"/>
      <c r="O33" s="26">
        <v>5</v>
      </c>
      <c r="P33" s="26"/>
      <c r="Q33" s="26"/>
      <c r="R33" s="27"/>
      <c r="S33" s="28"/>
    </row>
    <row r="34" spans="1:19" s="3" customFormat="1" ht="18" customHeight="1" x14ac:dyDescent="0.2">
      <c r="A34" s="35">
        <v>12</v>
      </c>
      <c r="B34" s="36">
        <v>102</v>
      </c>
      <c r="C34" s="66">
        <v>10094314292</v>
      </c>
      <c r="D34" s="37" t="s">
        <v>89</v>
      </c>
      <c r="E34" s="60" t="s">
        <v>90</v>
      </c>
      <c r="F34" s="38" t="s">
        <v>39</v>
      </c>
      <c r="G34" s="94" t="s">
        <v>68</v>
      </c>
      <c r="H34" s="26"/>
      <c r="I34" s="26"/>
      <c r="J34" s="26"/>
      <c r="K34" s="26"/>
      <c r="L34" s="26"/>
      <c r="M34" s="26"/>
      <c r="N34" s="26"/>
      <c r="O34" s="26">
        <v>8</v>
      </c>
      <c r="P34" s="26"/>
      <c r="Q34" s="26"/>
      <c r="R34" s="27"/>
      <c r="S34" s="28"/>
    </row>
    <row r="35" spans="1:19" s="3" customFormat="1" ht="18" customHeight="1" x14ac:dyDescent="0.2">
      <c r="A35" s="35">
        <v>13</v>
      </c>
      <c r="B35" s="36">
        <v>106</v>
      </c>
      <c r="C35" s="66">
        <v>10081174432</v>
      </c>
      <c r="D35" s="37" t="s">
        <v>91</v>
      </c>
      <c r="E35" s="60" t="s">
        <v>92</v>
      </c>
      <c r="F35" s="38" t="s">
        <v>39</v>
      </c>
      <c r="G35" s="94" t="s">
        <v>93</v>
      </c>
      <c r="H35" s="26"/>
      <c r="I35" s="26"/>
      <c r="J35" s="26"/>
      <c r="K35" s="26"/>
      <c r="L35" s="26"/>
      <c r="M35" s="26"/>
      <c r="N35" s="26"/>
      <c r="O35" s="26">
        <v>9</v>
      </c>
      <c r="P35" s="26"/>
      <c r="Q35" s="26"/>
      <c r="R35" s="27"/>
      <c r="S35" s="28"/>
    </row>
    <row r="36" spans="1:19" s="3" customFormat="1" ht="18" customHeight="1" x14ac:dyDescent="0.2">
      <c r="A36" s="35">
        <v>14</v>
      </c>
      <c r="B36" s="36">
        <v>54</v>
      </c>
      <c r="C36" s="66">
        <v>10111058920</v>
      </c>
      <c r="D36" s="37" t="s">
        <v>94</v>
      </c>
      <c r="E36" s="60" t="s">
        <v>95</v>
      </c>
      <c r="F36" s="38" t="s">
        <v>39</v>
      </c>
      <c r="G36" s="94" t="s">
        <v>65</v>
      </c>
      <c r="H36" s="26"/>
      <c r="I36" s="26"/>
      <c r="J36" s="26"/>
      <c r="K36" s="26"/>
      <c r="L36" s="26"/>
      <c r="M36" s="26"/>
      <c r="N36" s="26"/>
      <c r="O36" s="26">
        <v>12</v>
      </c>
      <c r="P36" s="26"/>
      <c r="Q36" s="26"/>
      <c r="R36" s="27"/>
      <c r="S36" s="28"/>
    </row>
    <row r="37" spans="1:19" s="3" customFormat="1" ht="18" customHeight="1" x14ac:dyDescent="0.2">
      <c r="A37" s="35">
        <v>15</v>
      </c>
      <c r="B37" s="36">
        <v>73</v>
      </c>
      <c r="C37" s="66">
        <v>10104450792</v>
      </c>
      <c r="D37" s="37" t="s">
        <v>96</v>
      </c>
      <c r="E37" s="60" t="s">
        <v>97</v>
      </c>
      <c r="F37" s="38" t="s">
        <v>33</v>
      </c>
      <c r="G37" s="94" t="s">
        <v>82</v>
      </c>
      <c r="H37" s="26"/>
      <c r="I37" s="26"/>
      <c r="J37" s="26"/>
      <c r="K37" s="26"/>
      <c r="L37" s="26"/>
      <c r="M37" s="26"/>
      <c r="N37" s="26"/>
      <c r="O37" s="26">
        <v>14</v>
      </c>
      <c r="P37" s="26"/>
      <c r="Q37" s="26"/>
      <c r="R37" s="27"/>
      <c r="S37" s="28"/>
    </row>
    <row r="38" spans="1:19" s="3" customFormat="1" ht="18" customHeight="1" x14ac:dyDescent="0.2">
      <c r="A38" s="35" t="s">
        <v>98</v>
      </c>
      <c r="B38" s="36">
        <v>51</v>
      </c>
      <c r="C38" s="66">
        <v>10101842102</v>
      </c>
      <c r="D38" s="37" t="s">
        <v>99</v>
      </c>
      <c r="E38" s="60" t="s">
        <v>100</v>
      </c>
      <c r="F38" s="38" t="s">
        <v>39</v>
      </c>
      <c r="G38" s="94" t="s">
        <v>65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/>
      <c r="S38" s="28"/>
    </row>
    <row r="39" spans="1:19" s="3" customFormat="1" ht="18" customHeight="1" x14ac:dyDescent="0.2">
      <c r="A39" s="35" t="s">
        <v>98</v>
      </c>
      <c r="B39" s="36">
        <v>56</v>
      </c>
      <c r="C39" s="66">
        <v>10103547379</v>
      </c>
      <c r="D39" s="37" t="s">
        <v>101</v>
      </c>
      <c r="E39" s="60" t="s">
        <v>102</v>
      </c>
      <c r="F39" s="38" t="s">
        <v>39</v>
      </c>
      <c r="G39" s="94" t="s">
        <v>65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  <c r="S39" s="28"/>
    </row>
    <row r="40" spans="1:19" s="3" customFormat="1" ht="18" customHeight="1" x14ac:dyDescent="0.2">
      <c r="A40" s="35" t="s">
        <v>98</v>
      </c>
      <c r="B40" s="36">
        <v>58</v>
      </c>
      <c r="C40" s="66">
        <v>10105987032</v>
      </c>
      <c r="D40" s="37" t="s">
        <v>103</v>
      </c>
      <c r="E40" s="60" t="s">
        <v>104</v>
      </c>
      <c r="F40" s="38" t="s">
        <v>33</v>
      </c>
      <c r="G40" s="94" t="s">
        <v>105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7"/>
      <c r="S40" s="28"/>
    </row>
    <row r="41" spans="1:19" s="3" customFormat="1" ht="18" customHeight="1" x14ac:dyDescent="0.2">
      <c r="A41" s="35" t="s">
        <v>98</v>
      </c>
      <c r="B41" s="36">
        <v>59</v>
      </c>
      <c r="C41" s="66">
        <v>10104923769</v>
      </c>
      <c r="D41" s="37" t="s">
        <v>106</v>
      </c>
      <c r="E41" s="60" t="s">
        <v>107</v>
      </c>
      <c r="F41" s="38" t="s">
        <v>44</v>
      </c>
      <c r="G41" s="94" t="s">
        <v>105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7"/>
      <c r="S41" s="28"/>
    </row>
    <row r="42" spans="1:19" s="3" customFormat="1" ht="18" customHeight="1" x14ac:dyDescent="0.2">
      <c r="A42" s="35" t="s">
        <v>98</v>
      </c>
      <c r="B42" s="36">
        <v>60</v>
      </c>
      <c r="C42" s="66">
        <v>10104617817</v>
      </c>
      <c r="D42" s="37" t="s">
        <v>108</v>
      </c>
      <c r="E42" s="60" t="s">
        <v>109</v>
      </c>
      <c r="F42" s="38" t="s">
        <v>44</v>
      </c>
      <c r="G42" s="94" t="s">
        <v>105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7"/>
      <c r="S42" s="28"/>
    </row>
    <row r="43" spans="1:19" s="3" customFormat="1" ht="18" customHeight="1" x14ac:dyDescent="0.2">
      <c r="A43" s="35" t="s">
        <v>98</v>
      </c>
      <c r="B43" s="36">
        <v>61</v>
      </c>
      <c r="C43" s="66">
        <v>10114795844</v>
      </c>
      <c r="D43" s="37" t="s">
        <v>110</v>
      </c>
      <c r="E43" s="60" t="s">
        <v>111</v>
      </c>
      <c r="F43" s="38" t="s">
        <v>44</v>
      </c>
      <c r="G43" s="94" t="s">
        <v>105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7"/>
      <c r="S43" s="28"/>
    </row>
    <row r="44" spans="1:19" s="3" customFormat="1" ht="18" customHeight="1" x14ac:dyDescent="0.2">
      <c r="A44" s="35" t="s">
        <v>98</v>
      </c>
      <c r="B44" s="36">
        <v>62</v>
      </c>
      <c r="C44" s="66">
        <v>10105908624</v>
      </c>
      <c r="D44" s="37" t="s">
        <v>112</v>
      </c>
      <c r="E44" s="60" t="s">
        <v>113</v>
      </c>
      <c r="F44" s="38" t="s">
        <v>44</v>
      </c>
      <c r="G44" s="94" t="s">
        <v>105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/>
      <c r="S44" s="28"/>
    </row>
    <row r="45" spans="1:19" s="3" customFormat="1" ht="18" customHeight="1" x14ac:dyDescent="0.2">
      <c r="A45" s="35" t="s">
        <v>98</v>
      </c>
      <c r="B45" s="36">
        <v>63</v>
      </c>
      <c r="C45" s="66">
        <v>10105997944</v>
      </c>
      <c r="D45" s="37" t="s">
        <v>114</v>
      </c>
      <c r="E45" s="60" t="s">
        <v>115</v>
      </c>
      <c r="F45" s="38" t="s">
        <v>39</v>
      </c>
      <c r="G45" s="94" t="s">
        <v>105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7"/>
      <c r="S45" s="28"/>
    </row>
    <row r="46" spans="1:19" s="3" customFormat="1" ht="18" customHeight="1" x14ac:dyDescent="0.2">
      <c r="A46" s="35" t="s">
        <v>98</v>
      </c>
      <c r="B46" s="36">
        <v>64</v>
      </c>
      <c r="C46" s="66">
        <v>10082557286</v>
      </c>
      <c r="D46" s="37" t="s">
        <v>116</v>
      </c>
      <c r="E46" s="60" t="s">
        <v>117</v>
      </c>
      <c r="F46" s="38" t="s">
        <v>44</v>
      </c>
      <c r="G46" s="94" t="s">
        <v>105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7"/>
      <c r="S46" s="28"/>
    </row>
    <row r="47" spans="1:19" s="3" customFormat="1" ht="18" customHeight="1" x14ac:dyDescent="0.2">
      <c r="A47" s="35" t="s">
        <v>98</v>
      </c>
      <c r="B47" s="36">
        <v>65</v>
      </c>
      <c r="C47" s="66">
        <v>10105865982</v>
      </c>
      <c r="D47" s="37" t="s">
        <v>118</v>
      </c>
      <c r="E47" s="60" t="s">
        <v>119</v>
      </c>
      <c r="F47" s="38" t="s">
        <v>39</v>
      </c>
      <c r="G47" s="94" t="s">
        <v>105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7"/>
      <c r="S47" s="28"/>
    </row>
    <row r="48" spans="1:19" s="3" customFormat="1" ht="18" customHeight="1" x14ac:dyDescent="0.2">
      <c r="A48" s="35" t="s">
        <v>98</v>
      </c>
      <c r="B48" s="36">
        <v>66</v>
      </c>
      <c r="C48" s="66">
        <v>10115074720</v>
      </c>
      <c r="D48" s="37" t="s">
        <v>120</v>
      </c>
      <c r="E48" s="60" t="s">
        <v>121</v>
      </c>
      <c r="F48" s="38" t="s">
        <v>44</v>
      </c>
      <c r="G48" s="94" t="s">
        <v>105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7"/>
      <c r="S48" s="28"/>
    </row>
    <row r="49" spans="1:19" s="3" customFormat="1" ht="18" customHeight="1" x14ac:dyDescent="0.2">
      <c r="A49" s="35" t="s">
        <v>98</v>
      </c>
      <c r="B49" s="36">
        <v>67</v>
      </c>
      <c r="C49" s="66">
        <v>10114924368</v>
      </c>
      <c r="D49" s="37" t="s">
        <v>122</v>
      </c>
      <c r="E49" s="60" t="s">
        <v>123</v>
      </c>
      <c r="F49" s="38" t="s">
        <v>39</v>
      </c>
      <c r="G49" s="94" t="s">
        <v>124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7"/>
      <c r="S49" s="28"/>
    </row>
    <row r="50" spans="1:19" s="3" customFormat="1" ht="18" customHeight="1" x14ac:dyDescent="0.2">
      <c r="A50" s="35" t="s">
        <v>98</v>
      </c>
      <c r="B50" s="36">
        <v>68</v>
      </c>
      <c r="C50" s="66">
        <v>10114520709</v>
      </c>
      <c r="D50" s="37" t="s">
        <v>125</v>
      </c>
      <c r="E50" s="60" t="s">
        <v>126</v>
      </c>
      <c r="F50" s="38" t="s">
        <v>39</v>
      </c>
      <c r="G50" s="94" t="s">
        <v>124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7"/>
      <c r="S50" s="28"/>
    </row>
    <row r="51" spans="1:19" s="3" customFormat="1" ht="18" customHeight="1" x14ac:dyDescent="0.2">
      <c r="A51" s="35" t="s">
        <v>98</v>
      </c>
      <c r="B51" s="36">
        <v>69</v>
      </c>
      <c r="C51" s="66">
        <v>10114923661</v>
      </c>
      <c r="D51" s="37" t="s">
        <v>127</v>
      </c>
      <c r="E51" s="60" t="s">
        <v>128</v>
      </c>
      <c r="F51" s="38" t="s">
        <v>39</v>
      </c>
      <c r="G51" s="94" t="s">
        <v>124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7"/>
      <c r="S51" s="28"/>
    </row>
    <row r="52" spans="1:19" s="3" customFormat="1" ht="18" customHeight="1" x14ac:dyDescent="0.2">
      <c r="A52" s="35" t="s">
        <v>98</v>
      </c>
      <c r="B52" s="36">
        <v>70</v>
      </c>
      <c r="C52" s="66">
        <v>10120121851</v>
      </c>
      <c r="D52" s="37" t="s">
        <v>129</v>
      </c>
      <c r="E52" s="60" t="s">
        <v>130</v>
      </c>
      <c r="F52" s="38" t="s">
        <v>44</v>
      </c>
      <c r="G52" s="94" t="s">
        <v>124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7"/>
      <c r="S52" s="28"/>
    </row>
    <row r="53" spans="1:19" s="3" customFormat="1" ht="18" customHeight="1" x14ac:dyDescent="0.2">
      <c r="A53" s="35" t="s">
        <v>98</v>
      </c>
      <c r="B53" s="36">
        <v>72</v>
      </c>
      <c r="C53" s="66">
        <v>10104614682</v>
      </c>
      <c r="D53" s="37" t="s">
        <v>131</v>
      </c>
      <c r="E53" s="60" t="s">
        <v>132</v>
      </c>
      <c r="F53" s="38" t="s">
        <v>33</v>
      </c>
      <c r="G53" s="94" t="s">
        <v>82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7"/>
      <c r="S53" s="28"/>
    </row>
    <row r="54" spans="1:19" s="3" customFormat="1" ht="18" customHeight="1" x14ac:dyDescent="0.2">
      <c r="A54" s="35" t="s">
        <v>98</v>
      </c>
      <c r="B54" s="36">
        <v>75</v>
      </c>
      <c r="C54" s="66">
        <v>10094924079</v>
      </c>
      <c r="D54" s="37" t="s">
        <v>133</v>
      </c>
      <c r="E54" s="60" t="s">
        <v>134</v>
      </c>
      <c r="F54" s="38" t="s">
        <v>39</v>
      </c>
      <c r="G54" s="94" t="s">
        <v>71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7"/>
      <c r="S54" s="28"/>
    </row>
    <row r="55" spans="1:19" s="3" customFormat="1" ht="18" customHeight="1" x14ac:dyDescent="0.2">
      <c r="A55" s="35" t="s">
        <v>98</v>
      </c>
      <c r="B55" s="36">
        <v>76</v>
      </c>
      <c r="C55" s="66">
        <v>10104084115</v>
      </c>
      <c r="D55" s="37" t="s">
        <v>135</v>
      </c>
      <c r="E55" s="60" t="s">
        <v>136</v>
      </c>
      <c r="F55" s="38" t="s">
        <v>39</v>
      </c>
      <c r="G55" s="94" t="s">
        <v>71</v>
      </c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7"/>
      <c r="S55" s="28"/>
    </row>
    <row r="56" spans="1:19" s="3" customFormat="1" ht="18" customHeight="1" x14ac:dyDescent="0.2">
      <c r="A56" s="35" t="s">
        <v>98</v>
      </c>
      <c r="B56" s="36">
        <v>77</v>
      </c>
      <c r="C56" s="66">
        <v>10105980362</v>
      </c>
      <c r="D56" s="37" t="s">
        <v>137</v>
      </c>
      <c r="E56" s="60" t="s">
        <v>138</v>
      </c>
      <c r="F56" s="38" t="s">
        <v>39</v>
      </c>
      <c r="G56" s="94" t="s">
        <v>71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7"/>
      <c r="S56" s="28"/>
    </row>
    <row r="57" spans="1:19" s="3" customFormat="1" ht="18" customHeight="1" x14ac:dyDescent="0.2">
      <c r="A57" s="35" t="s">
        <v>98</v>
      </c>
      <c r="B57" s="36">
        <v>78</v>
      </c>
      <c r="C57" s="66">
        <v>10109564413</v>
      </c>
      <c r="D57" s="37" t="s">
        <v>139</v>
      </c>
      <c r="E57" s="60" t="s">
        <v>140</v>
      </c>
      <c r="F57" s="38" t="s">
        <v>39</v>
      </c>
      <c r="G57" s="94" t="s">
        <v>71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7"/>
      <c r="S57" s="28"/>
    </row>
    <row r="58" spans="1:19" s="3" customFormat="1" ht="18" customHeight="1" x14ac:dyDescent="0.2">
      <c r="A58" s="35" t="s">
        <v>98</v>
      </c>
      <c r="B58" s="36">
        <v>83</v>
      </c>
      <c r="C58" s="66">
        <v>10103845352</v>
      </c>
      <c r="D58" s="37" t="s">
        <v>141</v>
      </c>
      <c r="E58" s="60" t="s">
        <v>142</v>
      </c>
      <c r="F58" s="38" t="s">
        <v>39</v>
      </c>
      <c r="G58" s="94" t="s">
        <v>71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7"/>
      <c r="S58" s="28"/>
    </row>
    <row r="59" spans="1:19" s="3" customFormat="1" ht="18" customHeight="1" x14ac:dyDescent="0.2">
      <c r="A59" s="35" t="s">
        <v>98</v>
      </c>
      <c r="B59" s="36">
        <v>85</v>
      </c>
      <c r="C59" s="66">
        <v>10120034046</v>
      </c>
      <c r="D59" s="37" t="s">
        <v>143</v>
      </c>
      <c r="E59" s="60" t="s">
        <v>144</v>
      </c>
      <c r="F59" s="38" t="s">
        <v>39</v>
      </c>
      <c r="G59" s="94" t="s">
        <v>71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7"/>
      <c r="S59" s="28"/>
    </row>
    <row r="60" spans="1:19" s="3" customFormat="1" ht="18" customHeight="1" x14ac:dyDescent="0.2">
      <c r="A60" s="35" t="s">
        <v>98</v>
      </c>
      <c r="B60" s="36">
        <v>87</v>
      </c>
      <c r="C60" s="66">
        <v>10115153835</v>
      </c>
      <c r="D60" s="37" t="s">
        <v>145</v>
      </c>
      <c r="E60" s="60" t="s">
        <v>146</v>
      </c>
      <c r="F60" s="38" t="s">
        <v>44</v>
      </c>
      <c r="G60" s="94" t="s">
        <v>71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7"/>
      <c r="S60" s="28"/>
    </row>
    <row r="61" spans="1:19" s="3" customFormat="1" ht="18" customHeight="1" x14ac:dyDescent="0.2">
      <c r="A61" s="35" t="s">
        <v>98</v>
      </c>
      <c r="B61" s="36">
        <v>96</v>
      </c>
      <c r="C61" s="66">
        <v>10107173159</v>
      </c>
      <c r="D61" s="37" t="s">
        <v>147</v>
      </c>
      <c r="E61" s="60" t="s">
        <v>148</v>
      </c>
      <c r="F61" s="38" t="s">
        <v>39</v>
      </c>
      <c r="G61" s="94" t="s">
        <v>149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7"/>
      <c r="S61" s="28"/>
    </row>
    <row r="62" spans="1:19" s="3" customFormat="1" ht="18" customHeight="1" x14ac:dyDescent="0.2">
      <c r="A62" s="35" t="s">
        <v>98</v>
      </c>
      <c r="B62" s="36">
        <v>97</v>
      </c>
      <c r="C62" s="66">
        <v>10108261680</v>
      </c>
      <c r="D62" s="37" t="s">
        <v>150</v>
      </c>
      <c r="E62" s="60" t="s">
        <v>151</v>
      </c>
      <c r="F62" s="38" t="s">
        <v>39</v>
      </c>
      <c r="G62" s="94" t="s">
        <v>149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7"/>
      <c r="S62" s="28"/>
    </row>
    <row r="63" spans="1:19" s="3" customFormat="1" ht="18" customHeight="1" x14ac:dyDescent="0.2">
      <c r="A63" s="35" t="s">
        <v>98</v>
      </c>
      <c r="B63" s="36">
        <v>99</v>
      </c>
      <c r="C63" s="66">
        <v>10107235605</v>
      </c>
      <c r="D63" s="37" t="s">
        <v>152</v>
      </c>
      <c r="E63" s="60" t="s">
        <v>70</v>
      </c>
      <c r="F63" s="38" t="s">
        <v>44</v>
      </c>
      <c r="G63" s="94" t="s">
        <v>149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7"/>
      <c r="S63" s="28"/>
    </row>
    <row r="64" spans="1:19" s="3" customFormat="1" ht="18" customHeight="1" x14ac:dyDescent="0.2">
      <c r="A64" s="35" t="s">
        <v>98</v>
      </c>
      <c r="B64" s="36">
        <v>103</v>
      </c>
      <c r="C64" s="66">
        <v>10094255385</v>
      </c>
      <c r="D64" s="37" t="s">
        <v>153</v>
      </c>
      <c r="E64" s="60" t="s">
        <v>154</v>
      </c>
      <c r="F64" s="38" t="s">
        <v>33</v>
      </c>
      <c r="G64" s="94" t="s">
        <v>68</v>
      </c>
      <c r="H64" s="26"/>
      <c r="I64" s="26"/>
      <c r="J64" s="26">
        <v>1</v>
      </c>
      <c r="K64" s="26"/>
      <c r="L64" s="26"/>
      <c r="M64" s="26"/>
      <c r="N64" s="26"/>
      <c r="O64" s="26"/>
      <c r="P64" s="26">
        <f>SUM(H64:N64)</f>
        <v>1</v>
      </c>
      <c r="Q64" s="26"/>
      <c r="R64" s="27"/>
      <c r="S64" s="28"/>
    </row>
    <row r="65" spans="1:19" s="3" customFormat="1" ht="18" customHeight="1" x14ac:dyDescent="0.2">
      <c r="A65" s="35" t="s">
        <v>98</v>
      </c>
      <c r="B65" s="36">
        <v>104</v>
      </c>
      <c r="C65" s="66">
        <v>10082472818</v>
      </c>
      <c r="D65" s="37" t="s">
        <v>155</v>
      </c>
      <c r="E65" s="60" t="s">
        <v>156</v>
      </c>
      <c r="F65" s="38" t="s">
        <v>39</v>
      </c>
      <c r="G65" s="94" t="s">
        <v>68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7"/>
      <c r="S65" s="28"/>
    </row>
    <row r="66" spans="1:19" s="3" customFormat="1" ht="18" customHeight="1" x14ac:dyDescent="0.2">
      <c r="A66" s="35" t="s">
        <v>98</v>
      </c>
      <c r="B66" s="36">
        <v>105</v>
      </c>
      <c r="C66" s="66">
        <v>10117792235</v>
      </c>
      <c r="D66" s="37" t="s">
        <v>157</v>
      </c>
      <c r="E66" s="60" t="s">
        <v>158</v>
      </c>
      <c r="F66" s="38" t="s">
        <v>44</v>
      </c>
      <c r="G66" s="94" t="s">
        <v>68</v>
      </c>
      <c r="H66" s="39"/>
      <c r="I66" s="39"/>
      <c r="J66" s="39"/>
      <c r="K66" s="39"/>
      <c r="L66" s="39"/>
      <c r="M66" s="39"/>
      <c r="N66" s="39"/>
      <c r="O66" s="26"/>
      <c r="P66" s="26"/>
      <c r="Q66" s="26"/>
      <c r="R66" s="27"/>
      <c r="S66" s="28"/>
    </row>
    <row r="67" spans="1:19" s="3" customFormat="1" ht="18" customHeight="1" x14ac:dyDescent="0.2">
      <c r="A67" s="35" t="s">
        <v>98</v>
      </c>
      <c r="B67" s="36">
        <v>107</v>
      </c>
      <c r="C67" s="66">
        <v>10120058092</v>
      </c>
      <c r="D67" s="37" t="s">
        <v>159</v>
      </c>
      <c r="E67" s="60" t="s">
        <v>160</v>
      </c>
      <c r="F67" s="38" t="s">
        <v>44</v>
      </c>
      <c r="G67" s="94" t="s">
        <v>93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7"/>
      <c r="S67" s="28"/>
    </row>
    <row r="68" spans="1:19" s="3" customFormat="1" ht="18" customHeight="1" x14ac:dyDescent="0.2">
      <c r="A68" s="35" t="s">
        <v>98</v>
      </c>
      <c r="B68" s="36">
        <v>108</v>
      </c>
      <c r="C68" s="66">
        <v>10096881762</v>
      </c>
      <c r="D68" s="37" t="s">
        <v>161</v>
      </c>
      <c r="E68" s="60" t="s">
        <v>162</v>
      </c>
      <c r="F68" s="38" t="s">
        <v>44</v>
      </c>
      <c r="G68" s="94" t="s">
        <v>163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7"/>
      <c r="S68" s="28"/>
    </row>
    <row r="69" spans="1:19" s="3" customFormat="1" ht="18" customHeight="1" x14ac:dyDescent="0.2">
      <c r="A69" s="35" t="s">
        <v>98</v>
      </c>
      <c r="B69" s="36">
        <v>109</v>
      </c>
      <c r="C69" s="66">
        <v>10097306340</v>
      </c>
      <c r="D69" s="37" t="s">
        <v>164</v>
      </c>
      <c r="E69" s="60" t="s">
        <v>165</v>
      </c>
      <c r="F69" s="38" t="s">
        <v>44</v>
      </c>
      <c r="G69" s="94" t="s">
        <v>163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7"/>
      <c r="S69" s="28"/>
    </row>
    <row r="70" spans="1:19" s="3" customFormat="1" ht="18" customHeight="1" x14ac:dyDescent="0.2">
      <c r="A70" s="35" t="s">
        <v>98</v>
      </c>
      <c r="B70" s="36">
        <v>110</v>
      </c>
      <c r="C70" s="66">
        <v>10076774773</v>
      </c>
      <c r="D70" s="37" t="s">
        <v>166</v>
      </c>
      <c r="E70" s="60" t="s">
        <v>167</v>
      </c>
      <c r="F70" s="38" t="s">
        <v>33</v>
      </c>
      <c r="G70" s="94" t="s">
        <v>163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7"/>
      <c r="S70" s="28"/>
    </row>
    <row r="71" spans="1:19" s="3" customFormat="1" ht="18" customHeight="1" x14ac:dyDescent="0.2">
      <c r="A71" s="35" t="s">
        <v>98</v>
      </c>
      <c r="B71" s="36">
        <v>111</v>
      </c>
      <c r="C71" s="66">
        <v>10083185766</v>
      </c>
      <c r="D71" s="37" t="s">
        <v>168</v>
      </c>
      <c r="E71" s="60" t="s">
        <v>169</v>
      </c>
      <c r="F71" s="38" t="s">
        <v>44</v>
      </c>
      <c r="G71" s="94" t="s">
        <v>170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7"/>
      <c r="S71" s="28"/>
    </row>
    <row r="72" spans="1:19" s="3" customFormat="1" ht="18" customHeight="1" thickBot="1" x14ac:dyDescent="0.25">
      <c r="A72" s="80" t="s">
        <v>98</v>
      </c>
      <c r="B72" s="81">
        <v>113</v>
      </c>
      <c r="C72" s="82">
        <v>10105092006</v>
      </c>
      <c r="D72" s="83" t="s">
        <v>171</v>
      </c>
      <c r="E72" s="84" t="s">
        <v>172</v>
      </c>
      <c r="F72" s="85" t="s">
        <v>44</v>
      </c>
      <c r="G72" s="95" t="s">
        <v>105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7"/>
      <c r="S72" s="88"/>
    </row>
    <row r="73" spans="1:19" ht="8.25" customHeight="1" thickTop="1" thickBot="1" x14ac:dyDescent="0.25">
      <c r="A73" s="18"/>
      <c r="B73" s="17"/>
      <c r="C73" s="17"/>
      <c r="D73" s="18"/>
      <c r="E73" s="59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1:19" ht="15.75" thickTop="1" x14ac:dyDescent="0.2">
      <c r="A74" s="125" t="s">
        <v>5</v>
      </c>
      <c r="B74" s="123"/>
      <c r="C74" s="123"/>
      <c r="D74" s="123"/>
      <c r="E74" s="79"/>
      <c r="F74" s="79"/>
      <c r="G74" s="79"/>
      <c r="H74" s="123" t="s">
        <v>6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4"/>
    </row>
    <row r="75" spans="1:19" ht="15" x14ac:dyDescent="0.2">
      <c r="A75" s="149" t="s">
        <v>173</v>
      </c>
      <c r="B75" s="23"/>
      <c r="C75" s="76"/>
      <c r="D75" s="16"/>
      <c r="E75" s="61"/>
      <c r="F75" s="16"/>
      <c r="G75" s="44"/>
      <c r="M75" s="12"/>
      <c r="N75" s="12"/>
      <c r="O75" s="24" t="s">
        <v>34</v>
      </c>
      <c r="P75" s="150">
        <v>10</v>
      </c>
      <c r="Q75" s="43"/>
      <c r="R75" s="89" t="s">
        <v>32</v>
      </c>
      <c r="S75" s="90">
        <f>COUNTIF(F$21:F183,"ЗМС")</f>
        <v>0</v>
      </c>
    </row>
    <row r="76" spans="1:19" ht="15" x14ac:dyDescent="0.2">
      <c r="A76" s="149" t="s">
        <v>174</v>
      </c>
      <c r="B76" s="23"/>
      <c r="C76" s="77"/>
      <c r="D76" s="22"/>
      <c r="E76" s="62"/>
      <c r="F76" s="22"/>
      <c r="G76" s="45"/>
      <c r="M76" s="12"/>
      <c r="N76" s="12"/>
      <c r="O76" s="24" t="s">
        <v>27</v>
      </c>
      <c r="P76" s="92">
        <f>P77+P82</f>
        <v>50</v>
      </c>
      <c r="Q76" s="12"/>
      <c r="R76" s="89" t="s">
        <v>21</v>
      </c>
      <c r="S76" s="90">
        <f>COUNTIF(F$20:F182,"МСМК")</f>
        <v>0</v>
      </c>
    </row>
    <row r="77" spans="1:19" ht="15" x14ac:dyDescent="0.2">
      <c r="A77" s="149" t="s">
        <v>175</v>
      </c>
      <c r="B77" s="23"/>
      <c r="C77" s="48"/>
      <c r="D77" s="22"/>
      <c r="E77" s="62"/>
      <c r="F77" s="22"/>
      <c r="G77" s="45"/>
      <c r="M77" s="12"/>
      <c r="N77" s="12"/>
      <c r="O77" s="24" t="s">
        <v>28</v>
      </c>
      <c r="P77" s="92">
        <f>P78+P79+P81</f>
        <v>50</v>
      </c>
      <c r="Q77" s="12"/>
      <c r="R77" s="89" t="s">
        <v>23</v>
      </c>
      <c r="S77" s="90">
        <f>COUNTIF(F$20:F72,"МС")</f>
        <v>0</v>
      </c>
    </row>
    <row r="78" spans="1:19" ht="15" x14ac:dyDescent="0.2">
      <c r="A78" s="149" t="s">
        <v>176</v>
      </c>
      <c r="B78" s="23"/>
      <c r="C78" s="48"/>
      <c r="D78" s="22"/>
      <c r="E78" s="62"/>
      <c r="F78" s="22"/>
      <c r="G78" s="45"/>
      <c r="M78" s="12"/>
      <c r="N78" s="12"/>
      <c r="O78" s="24" t="s">
        <v>29</v>
      </c>
      <c r="P78" s="92">
        <f>COUNT(A23:A72)</f>
        <v>15</v>
      </c>
      <c r="Q78" s="12"/>
      <c r="R78" s="89" t="s">
        <v>33</v>
      </c>
      <c r="S78" s="90">
        <f>COUNTIF(F$19:F72,"КМС")</f>
        <v>10</v>
      </c>
    </row>
    <row r="79" spans="1:19" ht="15" x14ac:dyDescent="0.2">
      <c r="A79" s="46"/>
      <c r="B79" s="6"/>
      <c r="C79" s="78"/>
      <c r="D79" s="22"/>
      <c r="E79" s="62"/>
      <c r="F79" s="22"/>
      <c r="G79" s="45"/>
      <c r="M79" s="12"/>
      <c r="N79" s="12"/>
      <c r="O79" s="24" t="s">
        <v>30</v>
      </c>
      <c r="P79" s="92">
        <f>COUNTIF(A23:A72,"НФ")</f>
        <v>35</v>
      </c>
      <c r="Q79" s="12"/>
      <c r="R79" s="89" t="s">
        <v>39</v>
      </c>
      <c r="S79" s="90">
        <f>COUNTIF(F$22:F184,"1 СР")</f>
        <v>22</v>
      </c>
    </row>
    <row r="80" spans="1:19" ht="15" x14ac:dyDescent="0.2">
      <c r="A80" s="46"/>
      <c r="B80" s="6"/>
      <c r="C80" s="78"/>
      <c r="D80" s="22"/>
      <c r="E80" s="62"/>
      <c r="F80" s="22"/>
      <c r="G80" s="45"/>
      <c r="M80" s="12"/>
      <c r="N80" s="12"/>
      <c r="O80" s="89" t="s">
        <v>46</v>
      </c>
      <c r="P80" s="93">
        <f>COUNTIF(A23:A72,"ЛИМ")</f>
        <v>0</v>
      </c>
      <c r="Q80" s="12"/>
      <c r="R80" s="89" t="s">
        <v>44</v>
      </c>
      <c r="S80" s="90">
        <f>COUNTIF(F$19:F182,"2 СР")</f>
        <v>17</v>
      </c>
    </row>
    <row r="81" spans="1:19" ht="15" x14ac:dyDescent="0.2">
      <c r="A81" s="25"/>
      <c r="B81" s="23"/>
      <c r="C81" s="48"/>
      <c r="D81" s="22"/>
      <c r="E81" s="62"/>
      <c r="F81" s="22"/>
      <c r="G81" s="45"/>
      <c r="M81" s="12"/>
      <c r="N81" s="12"/>
      <c r="O81" s="24" t="s">
        <v>35</v>
      </c>
      <c r="P81" s="92">
        <f>COUNTIF(A23:A72,"ДСКВ")</f>
        <v>0</v>
      </c>
      <c r="Q81" s="12"/>
      <c r="R81" s="89" t="s">
        <v>45</v>
      </c>
      <c r="S81" s="90">
        <f>COUNTIF(F$21:F185,"3 СР")</f>
        <v>1</v>
      </c>
    </row>
    <row r="82" spans="1:19" ht="15" x14ac:dyDescent="0.2">
      <c r="A82" s="25"/>
      <c r="B82" s="23"/>
      <c r="C82" s="48"/>
      <c r="D82" s="22"/>
      <c r="E82" s="62"/>
      <c r="F82" s="22"/>
      <c r="G82" s="45"/>
      <c r="M82" s="12"/>
      <c r="N82" s="12"/>
      <c r="O82" s="24" t="s">
        <v>31</v>
      </c>
      <c r="P82" s="92">
        <f>COUNTIF(A23:A72,"НС")</f>
        <v>0</v>
      </c>
      <c r="Q82" s="12"/>
      <c r="R82" s="89"/>
      <c r="S82" s="91"/>
    </row>
    <row r="83" spans="1:19" ht="4.5" customHeight="1" x14ac:dyDescent="0.2">
      <c r="A83" s="46"/>
      <c r="B83" s="13"/>
      <c r="C83" s="13"/>
      <c r="D83" s="6"/>
      <c r="E83" s="63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47"/>
    </row>
    <row r="84" spans="1:19" ht="15.75" x14ac:dyDescent="0.2">
      <c r="A84" s="120" t="s">
        <v>3</v>
      </c>
      <c r="B84" s="121"/>
      <c r="C84" s="121"/>
      <c r="D84" s="121"/>
      <c r="E84" s="121"/>
      <c r="F84" s="121" t="s">
        <v>11</v>
      </c>
      <c r="G84" s="121"/>
      <c r="H84" s="121"/>
      <c r="I84" s="121"/>
      <c r="J84" s="121"/>
      <c r="K84" s="121"/>
      <c r="L84" s="121"/>
      <c r="M84" s="121"/>
      <c r="N84" s="121"/>
      <c r="O84" s="49"/>
      <c r="P84" s="121" t="s">
        <v>4</v>
      </c>
      <c r="Q84" s="121"/>
      <c r="R84" s="121"/>
      <c r="S84" s="122"/>
    </row>
    <row r="85" spans="1:19" s="74" customFormat="1" ht="15.75" x14ac:dyDescent="0.2">
      <c r="A85" s="70"/>
      <c r="B85" s="71"/>
      <c r="C85" s="71"/>
      <c r="D85" s="71"/>
      <c r="E85" s="71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3"/>
    </row>
    <row r="86" spans="1:19" s="74" customFormat="1" ht="15.75" x14ac:dyDescent="0.2">
      <c r="A86" s="70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5"/>
    </row>
    <row r="87" spans="1:19" x14ac:dyDescent="0.2">
      <c r="A87" s="117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69"/>
      <c r="P87" s="118"/>
      <c r="Q87" s="118"/>
      <c r="R87" s="118"/>
      <c r="S87" s="119"/>
    </row>
    <row r="88" spans="1:19" x14ac:dyDescent="0.2">
      <c r="A88" s="68"/>
      <c r="B88" s="69"/>
      <c r="C88" s="69"/>
      <c r="D88" s="69"/>
      <c r="E88" s="64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50"/>
    </row>
    <row r="89" spans="1:19" x14ac:dyDescent="0.2">
      <c r="A89" s="68"/>
      <c r="B89" s="69"/>
      <c r="C89" s="69"/>
      <c r="D89" s="69"/>
      <c r="E89" s="64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50"/>
    </row>
    <row r="90" spans="1:19" ht="16.5" thickBot="1" x14ac:dyDescent="0.25">
      <c r="A90" s="114" t="s">
        <v>42</v>
      </c>
      <c r="B90" s="115"/>
      <c r="C90" s="115"/>
      <c r="D90" s="115"/>
      <c r="E90" s="115"/>
      <c r="F90" s="115" t="str">
        <f>G17</f>
        <v>Лелюк А.Ф. (ВК, г. Майкоп)</v>
      </c>
      <c r="G90" s="115"/>
      <c r="H90" s="115"/>
      <c r="I90" s="115"/>
      <c r="J90" s="115"/>
      <c r="K90" s="115"/>
      <c r="L90" s="115"/>
      <c r="M90" s="115"/>
      <c r="N90" s="115"/>
      <c r="O90" s="51"/>
      <c r="P90" s="115" t="str">
        <f>G18</f>
        <v>Воронов А.М. (1К, г. Майкоп)</v>
      </c>
      <c r="Q90" s="115"/>
      <c r="R90" s="115"/>
      <c r="S90" s="116"/>
    </row>
    <row r="91" spans="1:19" ht="13.5" thickTop="1" x14ac:dyDescent="0.2"/>
  </sheetData>
  <sortState ref="B23:AG32">
    <sortCondition descending="1" ref="P23:P32"/>
  </sortState>
  <mergeCells count="41">
    <mergeCell ref="A1:S1"/>
    <mergeCell ref="A2:S2"/>
    <mergeCell ref="A3:S3"/>
    <mergeCell ref="A4:S4"/>
    <mergeCell ref="Q21:Q22"/>
    <mergeCell ref="A6:S6"/>
    <mergeCell ref="A7:S7"/>
    <mergeCell ref="A9:S9"/>
    <mergeCell ref="D21:D22"/>
    <mergeCell ref="E21:E22"/>
    <mergeCell ref="F21:F22"/>
    <mergeCell ref="G21:G22"/>
    <mergeCell ref="A15:G15"/>
    <mergeCell ref="H15:S15"/>
    <mergeCell ref="A21:A22"/>
    <mergeCell ref="A5:S5"/>
    <mergeCell ref="A84:E84"/>
    <mergeCell ref="F84:N84"/>
    <mergeCell ref="P84:S84"/>
    <mergeCell ref="H74:S74"/>
    <mergeCell ref="A74:D74"/>
    <mergeCell ref="A90:E90"/>
    <mergeCell ref="F90:N90"/>
    <mergeCell ref="P90:S90"/>
    <mergeCell ref="A87:E87"/>
    <mergeCell ref="F87:N87"/>
    <mergeCell ref="P87:S87"/>
    <mergeCell ref="A12:S12"/>
    <mergeCell ref="B21:B22"/>
    <mergeCell ref="C21:C22"/>
    <mergeCell ref="A8:S8"/>
    <mergeCell ref="H21:N21"/>
    <mergeCell ref="O21:O22"/>
    <mergeCell ref="P21:P22"/>
    <mergeCell ref="R21:R22"/>
    <mergeCell ref="S21:S22"/>
    <mergeCell ref="A10:S10"/>
    <mergeCell ref="A11:S11"/>
    <mergeCell ref="H16:S16"/>
    <mergeCell ref="H17:S17"/>
    <mergeCell ref="H18:S18"/>
  </mergeCells>
  <conditionalFormatting sqref="O81:O1048576 O1:O14 O19:O79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72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P24:P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2021-09-28T14:29:54Z</dcterms:modified>
</cp:coreProperties>
</file>