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ПР 1000мсх Юн-ки Сумма эт" sheetId="1" r:id="rId1"/>
  </sheets>
  <externalReferences>
    <externalReference r:id="rId2"/>
  </externalReferences>
  <definedNames>
    <definedName name="_xlnm.Print_Titles" localSheetId="0">'ПР 1000мсх Юн-ки Сумма эт'!$21:$21</definedName>
    <definedName name="_xlnm.Print_Area" localSheetId="0">'ПР 1000мсх Юн-ки Сумма эт'!$A$1:$M$54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G53" i="1"/>
  <c r="D53" i="1"/>
  <c r="G39" i="1"/>
  <c r="F39" i="1"/>
  <c r="E39" i="1"/>
  <c r="D39" i="1"/>
  <c r="C39" i="1"/>
  <c r="J38" i="1"/>
  <c r="G38" i="1"/>
  <c r="F38" i="1"/>
  <c r="E38" i="1"/>
  <c r="D38" i="1"/>
  <c r="C38" i="1"/>
  <c r="G36" i="1"/>
  <c r="F36" i="1"/>
  <c r="E36" i="1"/>
  <c r="D36" i="1"/>
  <c r="C36" i="1"/>
  <c r="J35" i="1"/>
  <c r="G35" i="1"/>
  <c r="F35" i="1"/>
  <c r="E35" i="1"/>
  <c r="D35" i="1"/>
  <c r="C35" i="1"/>
  <c r="G33" i="1"/>
  <c r="F33" i="1"/>
  <c r="E33" i="1"/>
  <c r="D33" i="1"/>
  <c r="C33" i="1"/>
  <c r="J32" i="1"/>
  <c r="G32" i="1"/>
  <c r="F32" i="1"/>
  <c r="E32" i="1"/>
  <c r="D32" i="1"/>
  <c r="C32" i="1"/>
  <c r="G30" i="1"/>
  <c r="F30" i="1"/>
  <c r="E30" i="1"/>
  <c r="D30" i="1"/>
  <c r="C30" i="1"/>
  <c r="J29" i="1"/>
  <c r="G29" i="1"/>
  <c r="F29" i="1"/>
  <c r="E29" i="1"/>
  <c r="D29" i="1"/>
  <c r="C29" i="1"/>
  <c r="G27" i="1"/>
  <c r="F27" i="1"/>
  <c r="E27" i="1"/>
  <c r="D27" i="1"/>
  <c r="C27" i="1"/>
  <c r="J26" i="1"/>
  <c r="G26" i="1"/>
  <c r="F26" i="1"/>
  <c r="E26" i="1"/>
  <c r="D26" i="1"/>
  <c r="C26" i="1"/>
  <c r="G24" i="1"/>
  <c r="F24" i="1"/>
  <c r="E24" i="1"/>
  <c r="D24" i="1"/>
  <c r="C24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<sst xmlns="http://schemas.openxmlformats.org/spreadsheetml/2006/main" count="52" uniqueCount="50">
  <si>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</si>
  <si>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</si>
  <si>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</si>
  <si>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</si>
  <si>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ПЕРВЕНСТВО РОССИИ</t>
  </si>
  <si>
    <t>по велосипедному спорту</t>
  </si>
  <si>
    <t>ИТОГОВЫЙ ПРОТОКОЛ</t>
  </si>
  <si>
    <t>трек - гит с ходу 1000 м (парами)</t>
  </si>
  <si>
    <t>ЮНИОРКИ 19-22 года</t>
  </si>
  <si>
    <t>Сумма этапов</t>
  </si>
  <si>
    <t>МЕСТО ПРОВЕДЕНИЯ: г. Москва</t>
  </si>
  <si>
    <t>НАЧАЛО ГОНКИ:</t>
  </si>
  <si>
    <t>Номер-код ВРВС:  0080251811Я</t>
  </si>
  <si>
    <t>ДАТА ПРОВЕДЕНИЯ: 09 февраля 2025 года</t>
  </si>
  <si>
    <t>ОКОНЧАНИЕ ГОНКИ:</t>
  </si>
  <si>
    <t>№ ЕКП 2025: 2008770020017475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</si>
  <si>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</si>
  <si>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</si>
  <si>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</si>
  <si>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</si>
  <si>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</si>
  <si>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</si>
  <si>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</si>
  <si>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</si>
  <si>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</si>
  <si>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</si>
  <si>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</si>
  <si>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</si>
  <si>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</si>
  <si>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</si>
  <si>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</si>
  <si>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</si>
  <si>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</si>
  <si>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</si>
  <si>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</si>
  <si>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</si>
  <si>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</si>
  <si>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</si>
  <si>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</si>
  <si>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</si>
  <si>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1 этап</t>
  </si>
  <si>
    <t>2 этап</t>
  </si>
  <si>
    <t>вк</t>
  </si>
  <si>
    <t xml:space="preserve">Коммюнике:  представителю Савельеву А.Н. - 10155080449 (г.Москва) - штраф  2000р. за отсутствие команды (*120, *118) на старте после их утверждения без уважительной причины                                                                                                                                                        ДК п.10.008 ст.1.2.                  </t>
  </si>
  <si>
    <t>ПОГОДНЫЕ УСЛОВИЯ</t>
  </si>
  <si>
    <t>Температура:</t>
  </si>
  <si>
    <t>Влажность: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</si>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</sst>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0.0"/>
    <numFmt numFmtId="166" formatCode="m:ss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4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14" fontId="9" fillId="0" borderId="0" xfId="1" applyNumberFormat="1" applyFont="1" applyAlignment="1">
      <alignment vertical="center"/>
    </xf>
    <xf numFmtId="0" fontId="9" fillId="0" borderId="14" xfId="1" applyFont="1" applyBorder="1" applyAlignment="1">
      <alignment horizontal="right" vertical="center"/>
    </xf>
    <xf numFmtId="164" fontId="8" fillId="0" borderId="15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left" vertical="center"/>
    </xf>
    <xf numFmtId="0" fontId="8" fillId="0" borderId="17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14" fontId="9" fillId="0" borderId="18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horizontal="right" vertical="center"/>
    </xf>
    <xf numFmtId="164" fontId="8" fillId="0" borderId="20" xfId="1" applyNumberFormat="1" applyFont="1" applyBorder="1" applyAlignment="1">
      <alignment horizontal="left" vertical="center"/>
    </xf>
    <xf numFmtId="164" fontId="8" fillId="0" borderId="18" xfId="1" applyNumberFormat="1" applyFont="1" applyBorder="1" applyAlignment="1">
      <alignment horizontal="left" vertical="center"/>
    </xf>
    <xf numFmtId="165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vertical="center"/>
    </xf>
    <xf numFmtId="164" fontId="10" fillId="0" borderId="21" xfId="1" applyNumberFormat="1" applyFont="1" applyBorder="1" applyAlignment="1">
      <alignment horizontal="righ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wrapText="1"/>
    </xf>
    <xf numFmtId="14" fontId="11" fillId="2" borderId="23" xfId="2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2" fontId="11" fillId="2" borderId="23" xfId="2" applyNumberFormat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 wrapText="1"/>
    </xf>
    <xf numFmtId="14" fontId="11" fillId="2" borderId="26" xfId="2" applyNumberFormat="1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2" fontId="11" fillId="2" borderId="26" xfId="2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NumberFormat="1" applyFont="1" applyFill="1" applyBorder="1" applyAlignment="1">
      <alignment horizontal="center" vertical="center"/>
    </xf>
    <xf numFmtId="14" fontId="13" fillId="3" borderId="26" xfId="0" applyNumberFormat="1" applyFont="1" applyFill="1" applyBorder="1" applyAlignment="1">
      <alignment horizontal="center" vertical="center"/>
    </xf>
    <xf numFmtId="166" fontId="14" fillId="0" borderId="26" xfId="3" applyNumberFormat="1" applyFont="1" applyBorder="1" applyAlignment="1">
      <alignment horizontal="center" vertical="center" wrapText="1"/>
    </xf>
    <xf numFmtId="166" fontId="7" fillId="0" borderId="26" xfId="3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166" fontId="17" fillId="0" borderId="28" xfId="1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vertical="center"/>
    </xf>
    <xf numFmtId="0" fontId="6" fillId="2" borderId="32" xfId="1" applyFont="1" applyFill="1" applyBorder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13" xfId="1" applyFont="1" applyBorder="1" applyAlignment="1">
      <alignment vertical="center"/>
    </xf>
    <xf numFmtId="49" fontId="17" fillId="0" borderId="13" xfId="4" applyNumberFormat="1" applyFont="1" applyBorder="1" applyAlignment="1">
      <alignment vertical="center"/>
    </xf>
    <xf numFmtId="0" fontId="17" fillId="0" borderId="16" xfId="1" applyFont="1" applyBorder="1" applyAlignment="1">
      <alignment horizontal="right" vertical="center"/>
    </xf>
    <xf numFmtId="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704848</xdr:colOff>
      <xdr:row>0</xdr:row>
      <xdr:rowOff>89804</xdr:rowOff>
    </xdr:from>
    <xdr:to>
      <xdr:col>1</xdr:col>
      <xdr:colOff>895350</xdr:colOff>
      <xdr:row>3</xdr:row>
      <xdr:rowOff>285749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8" y="89804"/>
          <a:ext cx="1076327" cy="1338945"/>
        </a:xfrm>
        <a:prstGeom prst="rect">
          <a:avLst/>
        </a:prstGeom>
      </xdr:spPr>
    </xdr:pic>
    <xdr:clientData/>
  </xdr:twoCellAnchor>
  <xdr:twoCellAnchor editAs="oneCell">
    <xdr:from>
      <xdr:col>2</xdr:col>
      <xdr:colOff>6722</xdr:colOff>
      <xdr:row>0</xdr:row>
      <xdr:rowOff>188720</xdr:rowOff>
    </xdr:from>
    <xdr:to>
      <xdr:col>2</xdr:col>
      <xdr:colOff>1523999</xdr:colOff>
      <xdr:row>3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147" y="188720"/>
          <a:ext cx="1517277" cy="116383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115404</xdr:rowOff>
    </xdr:from>
    <xdr:to>
      <xdr:col>12</xdr:col>
      <xdr:colOff>822185</xdr:colOff>
      <xdr:row>4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478250" y="496404"/>
          <a:ext cx="198423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419100</xdr:colOff>
      <xdr:row>47</xdr:row>
      <xdr:rowOff>190500</xdr:rowOff>
    </xdr:from>
    <xdr:to>
      <xdr:col>11</xdr:col>
      <xdr:colOff>771257</xdr:colOff>
      <xdr:row>49</xdr:row>
      <xdr:rowOff>172263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49625" y="15659100"/>
          <a:ext cx="1304657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1428750</xdr:colOff>
      <xdr:row>47</xdr:row>
      <xdr:rowOff>190500</xdr:rowOff>
    </xdr:from>
    <xdr:to>
      <xdr:col>7</xdr:col>
      <xdr:colOff>524407</xdr:colOff>
      <xdr:row>49</xdr:row>
      <xdr:rowOff>209550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82300" y="15659100"/>
          <a:ext cx="1743607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2076450</xdr:colOff>
      <xdr:row>47</xdr:row>
      <xdr:rowOff>190500</xdr:rowOff>
    </xdr:from>
    <xdr:to>
      <xdr:col>4</xdr:col>
      <xdr:colOff>513695</xdr:colOff>
      <xdr:row>49</xdr:row>
      <xdr:rowOff>209550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19800" y="15659100"/>
          <a:ext cx="122807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4"/>
  <sheetViews>
    <sheetView tabSelected="1" view="pageBreakPreview" zoomScale="50" zoomScaleNormal="100" zoomScaleSheetLayoutView="50" workbookViewId="0">
      <selection activeCell="R16" sqref="R16"/>
    </sheetView>
  </sheetViews>
  <sheetFormatPr defaultColWidth="9.28515625" defaultRowHeight="12.75" x14ac:dyDescent="0.25"/>
  <cols>
    <col min="1" max="1" width="13.28515625" style="2" customWidth="1"/>
    <col min="2" max="2" width="14.85546875" style="3" customWidth="1"/>
    <col min="3" max="3" width="31" style="3" customWidth="1"/>
    <col min="4" max="4" width="41.85546875" style="2" customWidth="1"/>
    <col min="5" max="5" width="24.5703125" style="4" customWidth="1"/>
    <col min="6" max="6" width="14.7109375" style="2" customWidth="1"/>
    <col min="7" max="7" width="39.7109375" style="2" customWidth="1"/>
    <col min="8" max="8" width="20.7109375" style="2" customWidth="1"/>
    <col min="9" max="9" width="17.85546875" style="2" customWidth="1"/>
    <col min="10" max="10" width="15.85546875" style="2" customWidth="1"/>
    <col min="11" max="11" width="14.28515625" style="2" customWidth="1"/>
    <col min="12" max="12" width="14.7109375" style="2" customWidth="1"/>
    <col min="13" max="13" width="18" style="2" customWidth="1"/>
    <col min="14" max="14" width="9.28515625" style="2"/>
    <col min="15" max="15" width="0" style="2" hidden="1" customWidth="1"/>
    <col min="16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3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0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0" customHeight="1" thickTop="1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30" customHeight="1" x14ac:dyDescent="0.25">
      <c r="A10" s="1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30" customHeight="1" x14ac:dyDescent="0.25">
      <c r="A11" s="10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30" customHeight="1" x14ac:dyDescent="0.25">
      <c r="A12" s="13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18.75" x14ac:dyDescent="0.25">
      <c r="A13" s="16" t="s">
        <v>10</v>
      </c>
      <c r="B13" s="17"/>
      <c r="C13" s="17"/>
      <c r="D13" s="18"/>
      <c r="E13" s="19"/>
      <c r="F13" s="20"/>
      <c r="G13" s="21" t="s">
        <v>11</v>
      </c>
      <c r="H13" s="20"/>
      <c r="I13" s="20"/>
      <c r="J13" s="20"/>
      <c r="K13" s="22" t="s">
        <v>12</v>
      </c>
      <c r="L13" s="22"/>
      <c r="M13" s="23"/>
    </row>
    <row r="14" spans="1:13" ht="18.75" x14ac:dyDescent="0.25">
      <c r="A14" s="24" t="s">
        <v>13</v>
      </c>
      <c r="B14" s="25"/>
      <c r="C14" s="25"/>
      <c r="D14" s="26"/>
      <c r="E14" s="27"/>
      <c r="F14" s="28"/>
      <c r="G14" s="29" t="s">
        <v>14</v>
      </c>
      <c r="H14" s="28"/>
      <c r="I14" s="28"/>
      <c r="J14" s="28"/>
      <c r="K14" s="30" t="s">
        <v>15</v>
      </c>
      <c r="L14" s="30"/>
      <c r="M14" s="31"/>
    </row>
    <row r="15" spans="1:13" ht="18.75" x14ac:dyDescent="0.25">
      <c r="A15" s="32" t="s">
        <v>16</v>
      </c>
      <c r="B15" s="33"/>
      <c r="C15" s="33"/>
      <c r="D15" s="33"/>
      <c r="E15" s="33"/>
      <c r="F15" s="33"/>
      <c r="G15" s="34"/>
      <c r="H15" s="35" t="s">
        <v>17</v>
      </c>
      <c r="I15" s="33"/>
      <c r="J15" s="33"/>
      <c r="K15" s="33"/>
      <c r="L15" s="33"/>
      <c r="M15" s="36"/>
    </row>
    <row r="16" spans="1:13" ht="18.75" x14ac:dyDescent="0.25">
      <c r="A16" s="37"/>
      <c r="B16" s="38"/>
      <c r="C16" s="38"/>
      <c r="D16" s="39"/>
      <c r="E16" s="40"/>
      <c r="F16" s="39"/>
      <c r="G16" s="41" t="s">
        <v>18</v>
      </c>
      <c r="H16" s="42" t="s">
        <v>19</v>
      </c>
      <c r="I16" s="43"/>
      <c r="J16" s="43"/>
      <c r="K16" s="43"/>
      <c r="L16" s="43"/>
      <c r="M16" s="44"/>
    </row>
    <row r="17" spans="1:13" ht="18.75" x14ac:dyDescent="0.25">
      <c r="A17" s="37" t="s">
        <v>20</v>
      </c>
      <c r="B17" s="38"/>
      <c r="C17" s="38"/>
      <c r="D17" s="39"/>
      <c r="E17" s="45"/>
      <c r="F17" s="39"/>
      <c r="G17" s="46" t="s">
        <v>21</v>
      </c>
      <c r="H17" s="47" t="s">
        <v>22</v>
      </c>
      <c r="I17" s="48"/>
      <c r="J17" s="48"/>
      <c r="K17" s="48"/>
      <c r="L17" s="48"/>
      <c r="M17" s="49"/>
    </row>
    <row r="18" spans="1:13" ht="18.75" x14ac:dyDescent="0.25">
      <c r="A18" s="37" t="s">
        <v>23</v>
      </c>
      <c r="B18" s="38"/>
      <c r="C18" s="38"/>
      <c r="D18" s="41"/>
      <c r="E18" s="40"/>
      <c r="F18" s="39"/>
      <c r="G18" s="46" t="s">
        <v>24</v>
      </c>
      <c r="H18" s="47" t="s">
        <v>25</v>
      </c>
      <c r="I18" s="48"/>
      <c r="J18" s="48"/>
      <c r="K18" s="48"/>
      <c r="L18" s="48"/>
      <c r="M18" s="49"/>
    </row>
    <row r="19" spans="1:13" ht="19.5" thickBot="1" x14ac:dyDescent="0.3">
      <c r="A19" s="50" t="s">
        <v>26</v>
      </c>
      <c r="B19" s="51"/>
      <c r="C19" s="51"/>
      <c r="D19" s="52"/>
      <c r="E19" s="53"/>
      <c r="F19" s="54"/>
      <c r="G19" s="55" t="s">
        <v>27</v>
      </c>
      <c r="H19" s="56" t="s">
        <v>28</v>
      </c>
      <c r="I19" s="57"/>
      <c r="J19" s="58"/>
      <c r="K19" s="58">
        <v>1</v>
      </c>
      <c r="L19" s="59"/>
      <c r="M19" s="60"/>
    </row>
    <row r="20" spans="1:13" ht="6.75" customHeight="1" thickTop="1" thickBot="1" x14ac:dyDescent="0.3"/>
    <row r="21" spans="1:13" ht="27" customHeight="1" thickTop="1" x14ac:dyDescent="0.25">
      <c r="A21" s="61" t="s">
        <v>29</v>
      </c>
      <c r="B21" s="62" t="s">
        <v>30</v>
      </c>
      <c r="C21" s="62" t="s">
        <v>31</v>
      </c>
      <c r="D21" s="62" t="s">
        <v>32</v>
      </c>
      <c r="E21" s="63" t="s">
        <v>33</v>
      </c>
      <c r="F21" s="62" t="s">
        <v>34</v>
      </c>
      <c r="G21" s="62" t="s">
        <v>35</v>
      </c>
      <c r="H21" s="64" t="s">
        <v>9</v>
      </c>
      <c r="I21" s="65"/>
      <c r="J21" s="62" t="s">
        <v>36</v>
      </c>
      <c r="K21" s="66" t="s">
        <v>37</v>
      </c>
      <c r="L21" s="64" t="s">
        <v>38</v>
      </c>
      <c r="M21" s="67" t="s">
        <v>39</v>
      </c>
    </row>
    <row r="22" spans="1:13" ht="20.25" customHeight="1" x14ac:dyDescent="0.25">
      <c r="A22" s="68"/>
      <c r="B22" s="69"/>
      <c r="C22" s="69"/>
      <c r="D22" s="69"/>
      <c r="E22" s="70"/>
      <c r="F22" s="69"/>
      <c r="G22" s="69"/>
      <c r="H22" s="71" t="s">
        <v>40</v>
      </c>
      <c r="I22" s="71" t="s">
        <v>41</v>
      </c>
      <c r="J22" s="69"/>
      <c r="K22" s="72"/>
      <c r="L22" s="73"/>
      <c r="M22" s="74"/>
    </row>
    <row r="23" spans="1:13" s="85" customFormat="1" ht="30" customHeight="1" x14ac:dyDescent="0.25">
      <c r="A23" s="75">
        <v>1</v>
      </c>
      <c r="B23" s="76">
        <v>107</v>
      </c>
      <c r="C23" s="77">
        <f>VLOOKUP(B23,[1]Список!$A$1:$F$551,2,0)</f>
        <v>10089461161</v>
      </c>
      <c r="D23" s="78" t="str">
        <f>VLOOKUP(B23,[1]Список!$A$1:$F$551,3,0)</f>
        <v>НОВИКОВА Софья</v>
      </c>
      <c r="E23" s="79">
        <f>VLOOKUP(B23,[1]Список!$A$1:$F$551,4,0)</f>
        <v>38988</v>
      </c>
      <c r="F23" s="77" t="str">
        <f>VLOOKUP(B23,[1]Список!$A$1:$F$551,5,0)</f>
        <v>МС</v>
      </c>
      <c r="G23" s="77" t="str">
        <f>VLOOKUP(B23,[1]Список!$A$1:$F$551,6,0)</f>
        <v>Москва</v>
      </c>
      <c r="H23" s="80">
        <v>6.9267361111111125E-4</v>
      </c>
      <c r="I23" s="80">
        <v>7.069444444444445E-4</v>
      </c>
      <c r="J23" s="81">
        <f>H23+I23</f>
        <v>1.3996180555555559E-3</v>
      </c>
      <c r="K23" s="82"/>
      <c r="L23" s="83"/>
      <c r="M23" s="84"/>
    </row>
    <row r="24" spans="1:13" s="85" customFormat="1" ht="30" customHeight="1" x14ac:dyDescent="0.25">
      <c r="A24" s="75"/>
      <c r="B24" s="76">
        <v>106</v>
      </c>
      <c r="C24" s="77">
        <f>VLOOKUP(B24,[1]Список!$A$1:$F$551,2,0)</f>
        <v>10094893363</v>
      </c>
      <c r="D24" s="78" t="str">
        <f>VLOOKUP(B24,[1]Список!$A$1:$F$551,3,0)</f>
        <v>СЕМЕНЮК Яна</v>
      </c>
      <c r="E24" s="79">
        <f>VLOOKUP(B24,[1]Список!$A$1:$F$551,4,0)</f>
        <v>38783</v>
      </c>
      <c r="F24" s="77" t="str">
        <f>VLOOKUP(B24,[1]Список!$A$1:$F$551,5,0)</f>
        <v>МС</v>
      </c>
      <c r="G24" s="77" t="str">
        <f>VLOOKUP(B24,[1]Список!$A$1:$F$551,6,0)</f>
        <v>Москва</v>
      </c>
      <c r="H24" s="80"/>
      <c r="I24" s="80"/>
      <c r="J24" s="81"/>
      <c r="K24" s="82"/>
      <c r="L24" s="83"/>
      <c r="M24" s="84"/>
    </row>
    <row r="25" spans="1:13" s="85" customFormat="1" ht="30" customHeight="1" x14ac:dyDescent="0.25">
      <c r="A25" s="75"/>
      <c r="B25" s="76"/>
      <c r="C25" s="77"/>
      <c r="D25" s="78"/>
      <c r="E25" s="79"/>
      <c r="F25" s="77"/>
      <c r="G25" s="77"/>
      <c r="H25" s="80"/>
      <c r="I25" s="80"/>
      <c r="J25" s="81"/>
      <c r="K25" s="82"/>
      <c r="L25" s="83"/>
      <c r="M25" s="84"/>
    </row>
    <row r="26" spans="1:13" s="85" customFormat="1" ht="30" customHeight="1" x14ac:dyDescent="0.25">
      <c r="A26" s="75">
        <v>2</v>
      </c>
      <c r="B26" s="76">
        <v>150</v>
      </c>
      <c r="C26" s="77" t="str">
        <f>VLOOKUP(B26,[1]Список!$A$1:$F$551,2,0)</f>
        <v>10090420653</v>
      </c>
      <c r="D26" s="78" t="str">
        <f>VLOOKUP(B26,[1]Список!$A$1:$F$551,3,0)</f>
        <v>ИМИНОВА Камила</v>
      </c>
      <c r="E26" s="79">
        <f>VLOOKUP(B26,[1]Список!$A$1:$F$551,4,0)</f>
        <v>38763</v>
      </c>
      <c r="F26" s="77" t="str">
        <f>VLOOKUP(B26,[1]Список!$A$1:$F$551,5,0)</f>
        <v>МС</v>
      </c>
      <c r="G26" s="77" t="str">
        <f>VLOOKUP(B26,[1]Список!$A$1:$F$551,6,0)</f>
        <v>Санкт-Петербург</v>
      </c>
      <c r="H26" s="80">
        <v>7.4341435185185177E-4</v>
      </c>
      <c r="I26" s="80">
        <v>7.2604166666666683E-4</v>
      </c>
      <c r="J26" s="81">
        <f>H26+I26</f>
        <v>1.4694560185185186E-3</v>
      </c>
      <c r="K26" s="82"/>
      <c r="L26" s="83"/>
      <c r="M26" s="84"/>
    </row>
    <row r="27" spans="1:13" s="85" customFormat="1" ht="30" customHeight="1" x14ac:dyDescent="0.25">
      <c r="A27" s="75"/>
      <c r="B27" s="76">
        <v>148</v>
      </c>
      <c r="C27" s="77">
        <f>VLOOKUP(B27,[1]Список!$A$1:$F$551,2,0)</f>
        <v>10115496163</v>
      </c>
      <c r="D27" s="78" t="str">
        <f>VLOOKUP(B27,[1]Список!$A$1:$F$551,3,0)</f>
        <v>ЕФИМОВА Виктория</v>
      </c>
      <c r="E27" s="79">
        <f>VLOOKUP(B27,[1]Список!$A$1:$F$551,4,0)</f>
        <v>38895</v>
      </c>
      <c r="F27" s="77" t="str">
        <f>VLOOKUP(B27,[1]Список!$A$1:$F$551,5,0)</f>
        <v>МС</v>
      </c>
      <c r="G27" s="77" t="str">
        <f>VLOOKUP(B27,[1]Список!$A$1:$F$551,6,0)</f>
        <v>Санкт-Петербург</v>
      </c>
      <c r="H27" s="80"/>
      <c r="I27" s="80"/>
      <c r="J27" s="81"/>
      <c r="K27" s="82"/>
      <c r="L27" s="83"/>
      <c r="M27" s="84"/>
    </row>
    <row r="28" spans="1:13" s="85" customFormat="1" ht="30" customHeight="1" x14ac:dyDescent="0.25">
      <c r="A28" s="75"/>
      <c r="B28" s="76"/>
      <c r="C28" s="77"/>
      <c r="D28" s="78"/>
      <c r="E28" s="79"/>
      <c r="F28" s="77"/>
      <c r="G28" s="77"/>
      <c r="H28" s="80"/>
      <c r="I28" s="80"/>
      <c r="J28" s="81"/>
      <c r="K28" s="82"/>
      <c r="L28" s="83"/>
      <c r="M28" s="84"/>
    </row>
    <row r="29" spans="1:13" s="85" customFormat="1" ht="30" customHeight="1" x14ac:dyDescent="0.25">
      <c r="A29" s="75">
        <v>3</v>
      </c>
      <c r="B29" s="76">
        <v>133</v>
      </c>
      <c r="C29" s="77">
        <f>VLOOKUP(B29,[1]Список!$A$1:$F$551,2,0)</f>
        <v>10095066650</v>
      </c>
      <c r="D29" s="78" t="str">
        <f>VLOOKUP(B29,[1]Список!$A$1:$F$551,3,0)</f>
        <v>ХАЙБУЛЛАЕВА Виолетта</v>
      </c>
      <c r="E29" s="79">
        <f>VLOOKUP(B29,[1]Список!$A$1:$F$551,4,0)</f>
        <v>38905</v>
      </c>
      <c r="F29" s="77" t="str">
        <f>VLOOKUP(B29,[1]Список!$A$1:$F$551,5,0)</f>
        <v>КМС</v>
      </c>
      <c r="G29" s="77" t="str">
        <f>VLOOKUP(B29,[1]Список!$A$1:$F$551,6,0)</f>
        <v>Тульская область</v>
      </c>
      <c r="H29" s="80">
        <v>7.3752314814814817E-4</v>
      </c>
      <c r="I29" s="80">
        <v>7.3313657407407399E-4</v>
      </c>
      <c r="J29" s="81">
        <f>H29+I29</f>
        <v>1.4706597222222222E-3</v>
      </c>
      <c r="K29" s="82"/>
      <c r="L29" s="83"/>
      <c r="M29" s="84"/>
    </row>
    <row r="30" spans="1:13" s="85" customFormat="1" ht="30" customHeight="1" x14ac:dyDescent="0.25">
      <c r="A30" s="75"/>
      <c r="B30" s="76">
        <v>136</v>
      </c>
      <c r="C30" s="77">
        <f>VLOOKUP(B30,[1]Список!$A$1:$F$551,2,0)</f>
        <v>10100041841</v>
      </c>
      <c r="D30" s="78" t="str">
        <f>VLOOKUP(B30,[1]Список!$A$1:$F$551,3,0)</f>
        <v>ВАСИЛЕНКО Владислава</v>
      </c>
      <c r="E30" s="79">
        <f>VLOOKUP(B30,[1]Список!$A$1:$F$551,4,0)</f>
        <v>39082</v>
      </c>
      <c r="F30" s="77" t="str">
        <f>VLOOKUP(B30,[1]Список!$A$1:$F$551,5,0)</f>
        <v>МС</v>
      </c>
      <c r="G30" s="77" t="str">
        <f>VLOOKUP(B30,[1]Список!$A$1:$F$551,6,0)</f>
        <v>Тульская область</v>
      </c>
      <c r="H30" s="80"/>
      <c r="I30" s="80"/>
      <c r="J30" s="81"/>
      <c r="K30" s="82"/>
      <c r="L30" s="83"/>
      <c r="M30" s="84"/>
    </row>
    <row r="31" spans="1:13" s="85" customFormat="1" ht="30" customHeight="1" x14ac:dyDescent="0.25">
      <c r="A31" s="75"/>
      <c r="B31" s="76"/>
      <c r="C31" s="77"/>
      <c r="D31" s="78"/>
      <c r="E31" s="79"/>
      <c r="F31" s="77"/>
      <c r="G31" s="77"/>
      <c r="H31" s="80"/>
      <c r="I31" s="80"/>
      <c r="J31" s="81"/>
      <c r="K31" s="82"/>
      <c r="L31" s="83"/>
      <c r="M31" s="84"/>
    </row>
    <row r="32" spans="1:13" s="85" customFormat="1" ht="30" customHeight="1" x14ac:dyDescent="0.25">
      <c r="A32" s="75">
        <v>4</v>
      </c>
      <c r="B32" s="76">
        <v>117</v>
      </c>
      <c r="C32" s="77">
        <f>VLOOKUP(B32,[1]Список!$A$1:$F$551,2,0)</f>
        <v>10107167806</v>
      </c>
      <c r="D32" s="78" t="str">
        <f>VLOOKUP(B32,[1]Список!$A$1:$F$551,3,0)</f>
        <v>ЩЁКОТОВА Анастасия</v>
      </c>
      <c r="E32" s="79">
        <f>VLOOKUP(B32,[1]Список!$A$1:$F$551,4,0)</f>
        <v>38784</v>
      </c>
      <c r="F32" s="77" t="str">
        <f>VLOOKUP(B32,[1]Список!$A$1:$F$551,5,0)</f>
        <v>КМС</v>
      </c>
      <c r="G32" s="77" t="str">
        <f>VLOOKUP(B32,[1]Список!$A$1:$F$551,6,0)</f>
        <v>Москва</v>
      </c>
      <c r="H32" s="80">
        <v>7.716435185185184E-4</v>
      </c>
      <c r="I32" s="80">
        <v>7.4531249999999999E-4</v>
      </c>
      <c r="J32" s="81">
        <f>H32+I32</f>
        <v>1.5169560185185184E-3</v>
      </c>
      <c r="K32" s="82"/>
      <c r="L32" s="83"/>
      <c r="M32" s="84"/>
    </row>
    <row r="33" spans="1:13" s="85" customFormat="1" ht="30" customHeight="1" x14ac:dyDescent="0.25">
      <c r="A33" s="75"/>
      <c r="B33" s="76">
        <v>119</v>
      </c>
      <c r="C33" s="77">
        <f>VLOOKUP(B33,[1]Список!$A$1:$F$551,2,0)</f>
        <v>10130164280</v>
      </c>
      <c r="D33" s="78" t="str">
        <f>VLOOKUP(B33,[1]Список!$A$1:$F$551,3,0)</f>
        <v>БОСАРГИНА Дарья</v>
      </c>
      <c r="E33" s="79">
        <f>VLOOKUP(B33,[1]Список!$A$1:$F$551,4,0)</f>
        <v>39492</v>
      </c>
      <c r="F33" s="77" t="str">
        <f>VLOOKUP(B33,[1]Список!$A$1:$F$551,5,0)</f>
        <v>КМС</v>
      </c>
      <c r="G33" s="77" t="str">
        <f>VLOOKUP(B33,[1]Список!$A$1:$F$551,6,0)</f>
        <v>Москва</v>
      </c>
      <c r="H33" s="80"/>
      <c r="I33" s="80"/>
      <c r="J33" s="81"/>
      <c r="K33" s="82"/>
      <c r="L33" s="83"/>
      <c r="M33" s="84"/>
    </row>
    <row r="34" spans="1:13" s="85" customFormat="1" ht="30" customHeight="1" x14ac:dyDescent="0.25">
      <c r="A34" s="75"/>
      <c r="B34" s="76"/>
      <c r="C34" s="77"/>
      <c r="D34" s="78"/>
      <c r="E34" s="79"/>
      <c r="F34" s="77"/>
      <c r="G34" s="77"/>
      <c r="H34" s="80"/>
      <c r="I34" s="80"/>
      <c r="J34" s="81"/>
      <c r="K34" s="82"/>
      <c r="L34" s="83"/>
      <c r="M34" s="84"/>
    </row>
    <row r="35" spans="1:13" s="85" customFormat="1" ht="30" customHeight="1" x14ac:dyDescent="0.25">
      <c r="A35" s="75">
        <v>5</v>
      </c>
      <c r="B35" s="76">
        <v>120</v>
      </c>
      <c r="C35" s="77">
        <f>VLOOKUP(B35,[1]Список!$A$1:$F$551,2,0)</f>
        <v>10116260544</v>
      </c>
      <c r="D35" s="78" t="str">
        <f>VLOOKUP(B35,[1]Список!$A$1:$F$551,3,0)</f>
        <v>БАЖЕНОВА Кристина</v>
      </c>
      <c r="E35" s="79">
        <f>VLOOKUP(B35,[1]Список!$A$1:$F$551,4,0)</f>
        <v>39526</v>
      </c>
      <c r="F35" s="77" t="str">
        <f>VLOOKUP(B35,[1]Список!$A$1:$F$551,5,0)</f>
        <v>КМС</v>
      </c>
      <c r="G35" s="77" t="str">
        <f>VLOOKUP(B35,[1]Список!$A$1:$F$551,6,0)</f>
        <v>Москва</v>
      </c>
      <c r="H35" s="80">
        <v>8.676041666666667E-4</v>
      </c>
      <c r="I35" s="80">
        <v>8.523263888888889E-4</v>
      </c>
      <c r="J35" s="81">
        <f>H35+I35</f>
        <v>1.7199305555555557E-3</v>
      </c>
      <c r="K35" s="82"/>
      <c r="L35" s="83"/>
      <c r="M35" s="84"/>
    </row>
    <row r="36" spans="1:13" s="85" customFormat="1" ht="30" customHeight="1" x14ac:dyDescent="0.25">
      <c r="A36" s="75"/>
      <c r="B36" s="76">
        <v>118</v>
      </c>
      <c r="C36" s="77">
        <f>VLOOKUP(B36,[1]Список!$A$1:$F$551,2,0)</f>
        <v>10114320746</v>
      </c>
      <c r="D36" s="78" t="str">
        <f>VLOOKUP(B36,[1]Список!$A$1:$F$551,3,0)</f>
        <v>РОЗЕНТАЛЬ Милана</v>
      </c>
      <c r="E36" s="79">
        <f>VLOOKUP(B36,[1]Список!$A$1:$F$551,4,0)</f>
        <v>38962</v>
      </c>
      <c r="F36" s="77" t="str">
        <f>VLOOKUP(B36,[1]Список!$A$1:$F$551,5,0)</f>
        <v>1 сп.р.</v>
      </c>
      <c r="G36" s="77" t="str">
        <f>VLOOKUP(B36,[1]Список!$A$1:$F$551,6,0)</f>
        <v>Москва</v>
      </c>
      <c r="H36" s="80"/>
      <c r="I36" s="80"/>
      <c r="J36" s="81"/>
      <c r="K36" s="82"/>
      <c r="L36" s="83"/>
      <c r="M36" s="84"/>
    </row>
    <row r="37" spans="1:13" s="85" customFormat="1" ht="30" customHeight="1" x14ac:dyDescent="0.25">
      <c r="A37" s="75"/>
      <c r="B37" s="76"/>
      <c r="C37" s="77"/>
      <c r="D37" s="78"/>
      <c r="E37" s="79"/>
      <c r="F37" s="77"/>
      <c r="G37" s="77"/>
      <c r="H37" s="80"/>
      <c r="I37" s="86"/>
      <c r="J37" s="81"/>
      <c r="K37" s="82"/>
      <c r="L37" s="83"/>
      <c r="M37" s="87"/>
    </row>
    <row r="38" spans="1:13" s="85" customFormat="1" ht="30" customHeight="1" x14ac:dyDescent="0.25">
      <c r="A38" s="75" t="s">
        <v>42</v>
      </c>
      <c r="B38" s="76">
        <v>108</v>
      </c>
      <c r="C38" s="77">
        <f>VLOOKUP(B38,[1]Список!$A$1:$F$551,2,0)</f>
        <v>10104021568</v>
      </c>
      <c r="D38" s="78" t="str">
        <f>VLOOKUP(B38,[1]Список!$A$1:$F$551,3,0)</f>
        <v>БУЗИНА Елизавета</v>
      </c>
      <c r="E38" s="79">
        <f>VLOOKUP(B38,[1]Список!$A$1:$F$551,4,0)</f>
        <v>38246</v>
      </c>
      <c r="F38" s="77" t="str">
        <f>VLOOKUP(B38,[1]Список!$A$1:$F$551,5,0)</f>
        <v>МС</v>
      </c>
      <c r="G38" s="77" t="str">
        <f>VLOOKUP(B38,[1]Список!$A$1:$F$551,6,0)</f>
        <v>Москва</v>
      </c>
      <c r="H38" s="80">
        <v>7.2673611111111116E-4</v>
      </c>
      <c r="I38" s="80">
        <v>7.2098379629629628E-4</v>
      </c>
      <c r="J38" s="81">
        <f t="shared" ref="J38" si="0">H38+I38</f>
        <v>1.4477199074074075E-3</v>
      </c>
      <c r="K38" s="82"/>
      <c r="L38" s="83"/>
      <c r="M38" s="87"/>
    </row>
    <row r="39" spans="1:13" s="85" customFormat="1" ht="30" customHeight="1" x14ac:dyDescent="0.25">
      <c r="A39" s="75"/>
      <c r="B39" s="88">
        <v>149</v>
      </c>
      <c r="C39" s="77">
        <f>VLOOKUP(B39,[1]Список!$A$1:$F$551,2,0)</f>
        <v>10091971239</v>
      </c>
      <c r="D39" s="78" t="str">
        <f>VLOOKUP(B39,[1]Список!$A$1:$F$551,3,0)</f>
        <v>ГУЦА Дарья</v>
      </c>
      <c r="E39" s="79">
        <f>VLOOKUP(B39,[1]Список!$A$1:$F$551,4,0)</f>
        <v>38975</v>
      </c>
      <c r="F39" s="77" t="str">
        <f>VLOOKUP(B39,[1]Список!$A$1:$F$551,5,0)</f>
        <v>МС</v>
      </c>
      <c r="G39" s="77" t="str">
        <f>VLOOKUP(B39,[1]Список!$A$1:$F$551,6,0)</f>
        <v>Санкт-Петербург</v>
      </c>
      <c r="H39" s="80"/>
      <c r="I39" s="80"/>
      <c r="J39" s="81"/>
      <c r="K39" s="82"/>
      <c r="L39" s="83"/>
      <c r="M39" s="87"/>
    </row>
    <row r="40" spans="1:13" s="85" customFormat="1" ht="30" customHeight="1" x14ac:dyDescent="0.25">
      <c r="A40" s="75"/>
      <c r="B40" s="88"/>
      <c r="C40" s="77"/>
      <c r="D40" s="78"/>
      <c r="E40" s="79"/>
      <c r="F40" s="77"/>
      <c r="G40" s="77"/>
      <c r="H40" s="86"/>
      <c r="I40" s="86"/>
      <c r="J40" s="81"/>
      <c r="K40" s="82"/>
      <c r="L40" s="83"/>
      <c r="M40" s="87"/>
    </row>
    <row r="41" spans="1:13" s="85" customFormat="1" ht="60" customHeight="1" thickBot="1" x14ac:dyDescent="0.3">
      <c r="A41" s="89" t="s">
        <v>43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</row>
    <row r="42" spans="1:13" ht="10.5" customHeight="1" thickTop="1" thickBot="1" x14ac:dyDescent="0.3">
      <c r="A42" s="92"/>
    </row>
    <row r="43" spans="1:13" ht="24" thickTop="1" x14ac:dyDescent="0.25">
      <c r="A43" s="93" t="s">
        <v>44</v>
      </c>
      <c r="B43" s="94"/>
      <c r="C43" s="94"/>
      <c r="D43" s="94"/>
      <c r="E43" s="95"/>
      <c r="F43" s="95"/>
      <c r="G43" s="94"/>
      <c r="H43" s="94"/>
      <c r="I43" s="94"/>
      <c r="J43" s="94"/>
      <c r="K43" s="94"/>
      <c r="L43" s="94"/>
      <c r="M43" s="96"/>
    </row>
    <row r="44" spans="1:13" ht="23.25" x14ac:dyDescent="0.25">
      <c r="A44" s="97" t="s">
        <v>45</v>
      </c>
      <c r="B44" s="98"/>
      <c r="C44" s="99"/>
      <c r="D44" s="98"/>
      <c r="E44" s="100"/>
      <c r="F44" s="98"/>
      <c r="G44" s="101"/>
      <c r="H44" s="102"/>
      <c r="I44" s="103"/>
      <c r="J44" s="103"/>
      <c r="K44" s="103"/>
      <c r="L44" s="104"/>
      <c r="M44" s="105"/>
    </row>
    <row r="45" spans="1:13" ht="23.25" x14ac:dyDescent="0.25">
      <c r="A45" s="97" t="s">
        <v>46</v>
      </c>
      <c r="B45" s="98"/>
      <c r="C45" s="106"/>
      <c r="D45" s="98"/>
      <c r="E45" s="100"/>
      <c r="F45" s="98"/>
      <c r="G45" s="101"/>
      <c r="H45" s="102"/>
      <c r="I45" s="103"/>
      <c r="J45" s="103"/>
      <c r="K45" s="103"/>
      <c r="L45" s="104"/>
      <c r="M45" s="105"/>
    </row>
    <row r="46" spans="1:13" ht="4.5" customHeight="1" x14ac:dyDescent="0.25">
      <c r="A46" s="97"/>
      <c r="B46" s="98"/>
      <c r="C46" s="98"/>
      <c r="D46" s="103"/>
      <c r="E46" s="107"/>
      <c r="F46" s="103"/>
      <c r="G46" s="103"/>
      <c r="H46" s="103"/>
      <c r="I46" s="103"/>
      <c r="J46" s="103"/>
      <c r="K46" s="103"/>
      <c r="L46" s="103"/>
      <c r="M46" s="108"/>
    </row>
    <row r="47" spans="1:13" ht="23.25" x14ac:dyDescent="0.25">
      <c r="A47" s="109"/>
      <c r="B47" s="110"/>
      <c r="C47" s="110"/>
      <c r="D47" s="111" t="s">
        <v>47</v>
      </c>
      <c r="E47" s="111"/>
      <c r="F47" s="111"/>
      <c r="G47" s="111" t="s">
        <v>48</v>
      </c>
      <c r="H47" s="111"/>
      <c r="I47" s="111"/>
      <c r="J47" s="111" t="s">
        <v>49</v>
      </c>
      <c r="K47" s="111"/>
      <c r="L47" s="111"/>
      <c r="M47" s="112"/>
    </row>
    <row r="48" spans="1:13" ht="23.25" x14ac:dyDescent="0.25">
      <c r="A48" s="113"/>
      <c r="B48" s="114"/>
      <c r="C48" s="114"/>
      <c r="D48" s="114"/>
      <c r="E48" s="114"/>
      <c r="F48" s="115"/>
      <c r="G48" s="116"/>
      <c r="H48" s="116"/>
      <c r="I48" s="116"/>
      <c r="J48" s="115"/>
      <c r="K48" s="115"/>
      <c r="L48" s="115"/>
      <c r="M48" s="117"/>
    </row>
    <row r="49" spans="1:13" ht="23.25" x14ac:dyDescent="0.25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8"/>
    </row>
    <row r="50" spans="1:13" ht="23.25" x14ac:dyDescent="0.2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</row>
    <row r="51" spans="1:13" ht="1.5" customHeight="1" x14ac:dyDescent="0.25">
      <c r="A51" s="122"/>
      <c r="B51" s="123"/>
      <c r="C51" s="123"/>
      <c r="D51" s="123"/>
      <c r="E51" s="124"/>
      <c r="F51" s="123"/>
      <c r="G51" s="123"/>
      <c r="H51" s="123"/>
      <c r="I51" s="123"/>
      <c r="J51" s="123"/>
      <c r="K51" s="123"/>
      <c r="L51" s="123"/>
      <c r="M51" s="125"/>
    </row>
    <row r="52" spans="1:13" ht="23.25" hidden="1" x14ac:dyDescent="0.25">
      <c r="A52" s="122"/>
      <c r="B52" s="123"/>
      <c r="C52" s="123"/>
      <c r="D52" s="123"/>
      <c r="E52" s="124"/>
      <c r="F52" s="123"/>
      <c r="G52" s="123"/>
      <c r="H52" s="123"/>
      <c r="I52" s="123"/>
      <c r="J52" s="123"/>
      <c r="K52" s="123"/>
      <c r="L52" s="123"/>
      <c r="M52" s="125"/>
    </row>
    <row r="53" spans="1:13" ht="24" thickBot="1" x14ac:dyDescent="0.3">
      <c r="A53" s="126" t="s">
        <v>18</v>
      </c>
      <c r="B53" s="127"/>
      <c r="C53" s="127"/>
      <c r="D53" s="128" t="str">
        <f>G19</f>
        <v>А.М.МИЛОШЕВИЧ (1 кат, г.Москва)</v>
      </c>
      <c r="E53" s="128"/>
      <c r="F53" s="128"/>
      <c r="G53" s="128" t="str">
        <f>G17</f>
        <v>В.Н.ГНИДЕНКО (ВК, г.Тула)</v>
      </c>
      <c r="H53" s="128"/>
      <c r="I53" s="128"/>
      <c r="J53" s="128" t="str">
        <f>G18</f>
        <v>О.В.БЕЛОБОРОДОВА (ВК, г.Москва)</v>
      </c>
      <c r="K53" s="128"/>
      <c r="L53" s="128"/>
      <c r="M53" s="129"/>
    </row>
    <row r="54" spans="1:13" ht="13.5" thickTop="1" x14ac:dyDescent="0.25"/>
  </sheetData>
  <mergeCells count="43">
    <mergeCell ref="D53:F53"/>
    <mergeCell ref="G53:I53"/>
    <mergeCell ref="J53:M53"/>
    <mergeCell ref="D47:F47"/>
    <mergeCell ref="G47:I47"/>
    <mergeCell ref="J47:M47"/>
    <mergeCell ref="A50:E50"/>
    <mergeCell ref="F50:I50"/>
    <mergeCell ref="J50:M50"/>
    <mergeCell ref="J21:J22"/>
    <mergeCell ref="K21:K22"/>
    <mergeCell ref="L21:L22"/>
    <mergeCell ref="M21:M22"/>
    <mergeCell ref="A41:M41"/>
    <mergeCell ref="A43:D43"/>
    <mergeCell ref="G43:M43"/>
    <mergeCell ref="H19:I19"/>
    <mergeCell ref="A21:A22"/>
    <mergeCell ref="B21:B22"/>
    <mergeCell ref="C21:C22"/>
    <mergeCell ref="D21:D22"/>
    <mergeCell ref="E21:E22"/>
    <mergeCell ref="F21:F22"/>
    <mergeCell ref="G21:G22"/>
    <mergeCell ref="H21:I21"/>
    <mergeCell ref="K14:M14"/>
    <mergeCell ref="A15:G15"/>
    <mergeCell ref="H15:M15"/>
    <mergeCell ref="H16:M16"/>
    <mergeCell ref="H17:M17"/>
    <mergeCell ref="H18:M18"/>
    <mergeCell ref="A8:M8"/>
    <mergeCell ref="A9:M9"/>
    <mergeCell ref="A10:M10"/>
    <mergeCell ref="A11:M11"/>
    <mergeCell ref="A12:M12"/>
    <mergeCell ref="K13:M13"/>
    <mergeCell ref="A1:M1"/>
    <mergeCell ref="A2:M2"/>
    <mergeCell ref="A3:M3"/>
    <mergeCell ref="A4:M4"/>
    <mergeCell ref="A6:M6"/>
    <mergeCell ref="A7:M7"/>
  </mergeCells>
  <conditionalFormatting sqref="G44:G45">
    <cfRule type="duplicateValues" dxfId="0" priority="1"/>
  </conditionalFormatting>
  <printOptions horizontalCentered="1"/>
  <pageMargins left="0.25" right="0.25" top="0.75" bottom="0.75" header="0.3" footer="0.3"/>
  <pageSetup paperSize="9" scale="35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1000мсх Юн-ки Сумма эт</vt:lpstr>
      <vt:lpstr>'ПР 1000мсх Юн-ки Сумма эт'!Заголовки_для_печати</vt:lpstr>
      <vt:lpstr>'ПР 1000мсх Юн-ки Сумма эт'!Область_печати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2025-02-09T16:03:30Z</dcterms:created>
  <dcterms:modified xsi:type="dcterms:W3CDTF">2025-02-09T16:04:15Z</dcterms:modified>
</cp:coreProperties>
</file>