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0CDAA4B1-4056-4090-BA0B-8C04E9B1C65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4" i="91" l="1"/>
  <c r="AA53" i="91"/>
  <c r="AA52" i="91"/>
  <c r="AA51" i="91"/>
  <c r="AA50" i="91"/>
  <c r="AA49" i="91"/>
  <c r="AA48" i="91"/>
  <c r="X62" i="91" l="1"/>
  <c r="F62" i="91"/>
  <c r="A62" i="91"/>
  <c r="H51" i="91" l="1"/>
  <c r="H54" i="91"/>
  <c r="H53" i="91"/>
  <c r="H52" i="91"/>
  <c r="H50" i="91" l="1"/>
  <c r="H49" i="91" s="1"/>
</calcChain>
</file>

<file path=xl/sharedStrings.xml><?xml version="1.0" encoding="utf-8"?>
<sst xmlns="http://schemas.openxmlformats.org/spreadsheetml/2006/main" count="150" uniqueCount="99">
  <si>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</si>
  <si>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</si>
  <si>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</si>
  <si>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</si>
  <si>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</si>
  <si>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</si>
  <si>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</si>
  <si>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</si>
  <si>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</si>
  <si>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</si>
  <si>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</si>
  <si>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</si>
  <si>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</si>
  <si>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</si>
  <si>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</si>
  <si>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</si>
  <si>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</si>
  <si>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</si>
  <si>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</si>
  <si>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</si>
  <si>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</si>
  <si>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</si>
  <si>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</si>
  <si>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</si>
  <si>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</si>
  <si>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</si>
  <si>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</si>
  <si>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</si>
  <si>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</si>
  <si>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</si>
  <si>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</si>
  <si>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</si>
  <si>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</si>
  <si>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</si>
  <si>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</si>
  <si>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</si>
  <si>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шоссе - критериум 20-40 км</t>
  </si>
  <si>
    <t>1 СР</t>
  </si>
  <si>
    <t>Место на основном финише</t>
  </si>
  <si>
    <t>UCI ID</t>
  </si>
  <si>
    <t>2 СР</t>
  </si>
  <si>
    <t/>
  </si>
  <si>
    <t>№ ВРВС: 0080721811С</t>
  </si>
  <si>
    <t>МИНИСТЕРСТВО СПОРТА РОССИЙСКОЙ ФЕДЕРАЦИИ</t>
  </si>
  <si>
    <t>ФЕДЕРАЦИЯ ВЕЛОСИПЕДНОГО СПОРТА РОССИИ</t>
  </si>
  <si>
    <t>СУДЬЯ НА ФИНИШЕ</t>
  </si>
  <si>
    <t>Самарская область</t>
  </si>
  <si>
    <t>Удмуртская Республика</t>
  </si>
  <si>
    <t>3 СР</t>
  </si>
  <si>
    <t>СЪЕДИНА Александра</t>
  </si>
  <si>
    <t>г. Санкт-Петербург</t>
  </si>
  <si>
    <t>ПЕЧЕРСКИХ Анастасия</t>
  </si>
  <si>
    <t>БУНЕЕВА Дарья</t>
  </si>
  <si>
    <t>Иркутская область</t>
  </si>
  <si>
    <t>УВАРОВА Марина</t>
  </si>
  <si>
    <t>ФАДЕЕВА Екатерина</t>
  </si>
  <si>
    <t>БОРОНИНА Валерия</t>
  </si>
  <si>
    <t>Воронежская область</t>
  </si>
  <si>
    <t>ТИСЛЕНКО Дарья</t>
  </si>
  <si>
    <t>ЦЫМБАЛЮК Ксения</t>
  </si>
  <si>
    <t>ТИСЛЕНКО Елизавета</t>
  </si>
  <si>
    <t>КАНЕЕВА Дарья</t>
  </si>
  <si>
    <t>ЛИХАНОВА Марина</t>
  </si>
  <si>
    <t>Республика Бурятия</t>
  </si>
  <si>
    <t>НОВИКОВА Кристина</t>
  </si>
  <si>
    <t>БАВЫКИНА Елизавета</t>
  </si>
  <si>
    <t>СЕМЕНЦОВА Ксения</t>
  </si>
  <si>
    <t>НФ</t>
  </si>
  <si>
    <t>КУЗНЕЦОВА Ирина</t>
  </si>
  <si>
    <t>НС</t>
  </si>
  <si>
    <t>САБЛИНА Валерия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</si>
  <si>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Ижевск</t>
    </r>
  </si>
  <si>
    <t>НАЗВАНИЕ ТРАССЫ / РЕГ. НОМЕР: АУ УР "ССШОР ПО БИАТЛОНУ"</t>
  </si>
  <si>
    <t>1,2/30</t>
  </si>
  <si>
    <t xml:space="preserve">НАЧАЛО ГОНКИ: 13ч 00м </t>
  </si>
  <si>
    <t>КУБОК РОССИИ</t>
  </si>
  <si>
    <t>Женщины</t>
  </si>
  <si>
    <t>ФЕДЕРАЦИЯ ВЕЛОСИПЕДНОГО СПОРТА УДМУРТСКОЙ РЕСПУБЛИКИ</t>
  </si>
  <si>
    <t>МИНИСТЕРСТВО ПО ФИЗИЧЕСКОЙ КУЛЬТУРЕ И СПОРТУ УДМУРТСКОЙ РЕСПУБЛИКИ</t>
  </si>
  <si>
    <t>ОЧКИ КР</t>
  </si>
  <si>
    <t>ХАРИН В.В. (ВК, г. ИЖЕВСК)</t>
  </si>
  <si>
    <t>САДРОВ Е.В. (1К, г. ИЖЕВСК)</t>
  </si>
  <si>
    <t>ЖДАНОВ В.С. (1К, г. ИЖЕВСК)</t>
  </si>
  <si>
    <t>ДАТА ПРОВЕДЕНИЯ: 18 июля 2023 года</t>
  </si>
  <si>
    <t>№ ЕКП 2023: 31247</t>
  </si>
  <si>
    <t>ОШУРКОВА Елизавета</t>
  </si>
  <si>
    <t>Республика Адыгея</t>
  </si>
  <si>
    <t>ЧУРЕНКОВА Таисия</t>
  </si>
  <si>
    <t>АРЧИБАСОВА Елизавета</t>
  </si>
  <si>
    <t>ПРОЗОРОВА Елизавета</t>
  </si>
  <si>
    <t>МАРТЫНОВА Гюнель</t>
  </si>
  <si>
    <t>МОГИЛЕВСКАЯ Анастасия</t>
  </si>
  <si>
    <t>ФОМИНА Дарья</t>
  </si>
  <si>
    <t>2 этап, заключительный</t>
  </si>
  <si>
    <t>ОКОНЧАНИЕ ГОНКИ: 14ч 03м</t>
  </si>
  <si>
    <t>Температура: +22</t>
  </si>
  <si>
    <t>Влажность: 72%</t>
  </si>
  <si>
    <t>Осадки: дождь</t>
  </si>
  <si>
    <t>Ветер: 1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</si>
</sst>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" fontId="19" fillId="0" borderId="1" xfId="9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8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0" borderId="30" xfId="0" applyFont="1" applyBorder="1" applyAlignment="1">
      <alignment horizontal="right" vertical="center"/>
    </xf>
    <xf numFmtId="49" fontId="13" fillId="0" borderId="2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9" fillId="0" borderId="1" xfId="9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6" fillId="3" borderId="36" xfId="3" applyFont="1" applyFill="1" applyBorder="1" applyAlignment="1">
      <alignment horizontal="center" vertical="center" wrapText="1"/>
    </xf>
    <xf numFmtId="0" fontId="19" fillId="0" borderId="36" xfId="8" applyFont="1" applyBorder="1" applyAlignment="1">
      <alignment vertical="center" wrapText="1"/>
    </xf>
    <xf numFmtId="1" fontId="19" fillId="0" borderId="36" xfId="9" applyNumberFormat="1" applyFont="1" applyBorder="1" applyAlignment="1">
      <alignment horizontal="center" vertical="center" wrapText="1"/>
    </xf>
    <xf numFmtId="1" fontId="16" fillId="0" borderId="36" xfId="0" applyNumberFormat="1" applyFont="1" applyBorder="1" applyAlignment="1">
      <alignment horizontal="center" vertical="center" wrapText="1"/>
    </xf>
    <xf numFmtId="0" fontId="19" fillId="0" borderId="36" xfId="9" applyFont="1" applyBorder="1" applyAlignment="1">
      <alignment vertical="center" wrapText="1"/>
    </xf>
    <xf numFmtId="0" fontId="21" fillId="0" borderId="3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6" fillId="2" borderId="32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691815</xdr:colOff>
      <xdr:row>0</xdr:row>
      <xdr:rowOff>105012</xdr:rowOff>
    </xdr:from>
    <xdr:to>
      <xdr:col>26</xdr:col>
      <xdr:colOff>1090796</xdr:colOff>
      <xdr:row>3</xdr:row>
      <xdr:rowOff>141820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D1C12D97-DF75-4C4C-8235-0BFA039CE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13314947" y="105012"/>
          <a:ext cx="1301350" cy="9692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217714</xdr:colOff>
      <xdr:row>0</xdr:row>
      <xdr:rowOff>163286</xdr:rowOff>
    </xdr:from>
    <xdr:to>
      <xdr:col>2</xdr:col>
      <xdr:colOff>641684</xdr:colOff>
      <xdr:row>3</xdr:row>
      <xdr:rowOff>251365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73F29D9-EBDC-E34A-AEB9-F240AD1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714" y="163286"/>
          <a:ext cx="1446654" cy="1020526"/>
        </a:xfrm>
        <a:prstGeom prst="rect">
          <a:avLst/>
        </a:prstGeom>
      </xdr:spPr>
    </xdr:pic>
    <xdr:clientData/>
  </xdr:twoCellAnchor>
  <xdr:twoCellAnchor>
    <xdr:from>
      <xdr:col>2</xdr:col>
      <xdr:colOff>872289</xdr:colOff>
      <xdr:row>0</xdr:row>
      <xdr:rowOff>210551</xdr:rowOff>
    </xdr:from>
    <xdr:to>
      <xdr:col>3</xdr:col>
      <xdr:colOff>1093766</xdr:colOff>
      <xdr:row>3</xdr:row>
      <xdr:rowOff>150395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BF3A901C-7F88-4868-9E43-442ABFF6A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973" y="210551"/>
          <a:ext cx="1464740" cy="872291"/>
        </a:xfrm>
        <a:prstGeom prst="rect">
          <a:avLst/>
        </a:prstGeom>
      </xdr:spPr>
    </xdr:pic>
    <xdr:clientData/>
  </xdr:twoCellAnchor>
  <xdr:twoCellAnchor editAs="oneCell">
    <xdr:from>
      <xdr:col>24</xdr:col>
      <xdr:colOff>292275</xdr:colOff>
      <xdr:row>0</xdr:row>
      <xdr:rowOff>135697</xdr:rowOff>
    </xdr:from>
    <xdr:to>
      <xdr:col>25</xdr:col>
      <xdr:colOff>653271</xdr:colOff>
      <xdr:row>3</xdr:row>
      <xdr:rowOff>83506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0427FCF0-0F7A-449F-AE0A-3B1BFDC1F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0220" y="135697"/>
          <a:ext cx="935106" cy="887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9"/>
  <sheetViews>
    <sheetView tabSelected="1" view="pageBreakPreview" topLeftCell="A17" zoomScale="90" zoomScaleNormal="90" zoomScaleSheetLayoutView="90" workbookViewId="0">
      <selection activeCell="C37" sqref="C37"/>
    </sheetView>
  </sheetViews>
  <sheetFormatPr defaultColWidth="9.109375" defaultRowHeight="13.8" x14ac:dyDescent="0.25"/>
  <cols>
    <col min="1" max="1" width="7" style="1" customWidth="1"/>
    <col min="2" max="2" width="7.88671875" style="11" customWidth="1"/>
    <col min="3" max="3" width="15.6640625" style="11" customWidth="1"/>
    <col min="4" max="4" width="27.21875" style="1" customWidth="1"/>
    <col min="5" max="5" width="10.88671875" style="48" customWidth="1"/>
    <col min="6" max="6" width="8.88671875" style="1" customWidth="1"/>
    <col min="7" max="7" width="25" style="1" customWidth="1"/>
    <col min="8" max="22" width="4.44140625" style="1" customWidth="1"/>
    <col min="23" max="23" width="10.88671875" style="1" customWidth="1"/>
    <col min="24" max="24" width="10.44140625" style="1" customWidth="1"/>
    <col min="25" max="25" width="8.33203125" style="1" bestFit="1" customWidth="1"/>
    <col min="26" max="26" width="13.109375" style="1" customWidth="1"/>
    <col min="27" max="27" width="18.6640625" style="1" customWidth="1"/>
    <col min="28" max="16384" width="9.109375" style="1"/>
  </cols>
  <sheetData>
    <row r="1" spans="1:27" ht="24.75" customHeight="1" x14ac:dyDescent="0.25">
      <c r="A1" s="121" t="s">
        <v>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ht="24.75" customHeight="1" x14ac:dyDescent="0.25">
      <c r="A2" s="121" t="s">
        <v>78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24.75" customHeight="1" x14ac:dyDescent="0.25">
      <c r="A3" s="121" t="s">
        <v>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27" ht="24.75" customHeight="1" x14ac:dyDescent="0.25">
      <c r="A4" s="121" t="s">
        <v>77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</row>
    <row r="5" spans="1:27" ht="10.199999999999999" customHeight="1" x14ac:dyDescent="0.25">
      <c r="A5" s="121" t="s">
        <v>41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</row>
    <row r="6" spans="1:27" s="2" customFormat="1" ht="20.25" customHeight="1" x14ac:dyDescent="0.25">
      <c r="A6" s="122" t="s">
        <v>75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</row>
    <row r="7" spans="1:27" s="2" customFormat="1" ht="18" customHeight="1" x14ac:dyDescent="0.25">
      <c r="A7" s="123" t="s">
        <v>13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s="2" customFormat="1" ht="24.75" customHeight="1" thickBot="1" x14ac:dyDescent="0.3">
      <c r="A8" s="123" t="s">
        <v>93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1:27" ht="24" customHeight="1" thickTop="1" x14ac:dyDescent="0.25">
      <c r="A9" s="124" t="s">
        <v>19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</row>
    <row r="10" spans="1:27" ht="18" customHeight="1" x14ac:dyDescent="0.25">
      <c r="A10" s="108" t="s">
        <v>36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10"/>
    </row>
    <row r="11" spans="1:27" ht="19.5" customHeight="1" x14ac:dyDescent="0.25">
      <c r="A11" s="108" t="s">
        <v>76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10"/>
    </row>
    <row r="12" spans="1:27" ht="3.75" customHeight="1" x14ac:dyDescent="0.25">
      <c r="A12" s="134" t="s">
        <v>41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6"/>
    </row>
    <row r="13" spans="1:27" ht="15.6" x14ac:dyDescent="0.25">
      <c r="A13" s="27" t="s">
        <v>71</v>
      </c>
      <c r="B13" s="17"/>
      <c r="C13" s="65"/>
      <c r="D13" s="49"/>
      <c r="E13" s="50"/>
      <c r="F13" s="4"/>
      <c r="G13" s="40" t="s">
        <v>74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6"/>
      <c r="AA13" s="37" t="s">
        <v>42</v>
      </c>
    </row>
    <row r="14" spans="1:27" ht="15.6" x14ac:dyDescent="0.25">
      <c r="A14" s="14" t="s">
        <v>83</v>
      </c>
      <c r="B14" s="10"/>
      <c r="C14" s="10"/>
      <c r="D14" s="59"/>
      <c r="E14" s="51"/>
      <c r="F14" s="5"/>
      <c r="G14" s="62" t="s">
        <v>94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8"/>
      <c r="AA14" s="39" t="s">
        <v>84</v>
      </c>
    </row>
    <row r="15" spans="1:27" ht="14.4" x14ac:dyDescent="0.25">
      <c r="A15" s="129" t="s">
        <v>7</v>
      </c>
      <c r="B15" s="130"/>
      <c r="C15" s="130"/>
      <c r="D15" s="130"/>
      <c r="E15" s="130"/>
      <c r="F15" s="130"/>
      <c r="G15" s="131"/>
      <c r="H15" s="132" t="s">
        <v>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3"/>
    </row>
    <row r="16" spans="1:27" ht="14.4" x14ac:dyDescent="0.25">
      <c r="A16" s="15" t="s">
        <v>15</v>
      </c>
      <c r="B16" s="24"/>
      <c r="C16" s="24"/>
      <c r="D16" s="6"/>
      <c r="E16" s="46"/>
      <c r="F16" s="6"/>
      <c r="G16" s="8" t="s">
        <v>41</v>
      </c>
      <c r="H16" s="9" t="s">
        <v>72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6"/>
      <c r="X16" s="6"/>
      <c r="Y16" s="6"/>
      <c r="Z16" s="24"/>
      <c r="AA16" s="16"/>
    </row>
    <row r="17" spans="1:27" ht="14.4" x14ac:dyDescent="0.25">
      <c r="A17" s="15" t="s">
        <v>16</v>
      </c>
      <c r="B17" s="24"/>
      <c r="C17" s="24"/>
      <c r="D17" s="7"/>
      <c r="E17" s="52"/>
      <c r="F17" s="7"/>
      <c r="G17" s="8" t="s">
        <v>80</v>
      </c>
      <c r="H17" s="9" t="s">
        <v>33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6"/>
      <c r="X17" s="6"/>
      <c r="Y17" s="6"/>
      <c r="Z17" s="24"/>
      <c r="AA17" s="16"/>
    </row>
    <row r="18" spans="1:27" ht="14.4" x14ac:dyDescent="0.25">
      <c r="A18" s="15" t="s">
        <v>17</v>
      </c>
      <c r="B18" s="24"/>
      <c r="C18" s="24"/>
      <c r="D18" s="8"/>
      <c r="E18" s="46"/>
      <c r="F18" s="6"/>
      <c r="G18" s="8" t="s">
        <v>81</v>
      </c>
      <c r="H18" s="9" t="s">
        <v>35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7"/>
      <c r="X18" s="6"/>
      <c r="Y18" s="6"/>
      <c r="Z18" s="24"/>
      <c r="AA18" s="16"/>
    </row>
    <row r="19" spans="1:27" ht="16.2" thickBot="1" x14ac:dyDescent="0.3">
      <c r="A19" s="30" t="s">
        <v>12</v>
      </c>
      <c r="B19" s="22"/>
      <c r="C19" s="22"/>
      <c r="D19" s="21"/>
      <c r="E19" s="53"/>
      <c r="F19" s="29"/>
      <c r="G19" s="60" t="s">
        <v>82</v>
      </c>
      <c r="H19" s="31" t="s">
        <v>34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29"/>
      <c r="X19" s="20"/>
      <c r="Y19" s="20"/>
      <c r="Z19" s="66">
        <v>36</v>
      </c>
      <c r="AA19" s="61" t="s">
        <v>73</v>
      </c>
    </row>
    <row r="20" spans="1:27" ht="6.75" customHeight="1" thickTop="1" thickBot="1" x14ac:dyDescent="0.3">
      <c r="A20" s="19"/>
      <c r="B20" s="18"/>
      <c r="C20" s="18"/>
      <c r="D20" s="19"/>
      <c r="E20" s="5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28" customFormat="1" ht="21.75" customHeight="1" thickTop="1" x14ac:dyDescent="0.25">
      <c r="A21" s="116" t="s">
        <v>5</v>
      </c>
      <c r="B21" s="114" t="s">
        <v>9</v>
      </c>
      <c r="C21" s="114" t="s">
        <v>39</v>
      </c>
      <c r="D21" s="114" t="s">
        <v>1</v>
      </c>
      <c r="E21" s="127" t="s">
        <v>32</v>
      </c>
      <c r="F21" s="114" t="s">
        <v>6</v>
      </c>
      <c r="G21" s="114" t="s">
        <v>10</v>
      </c>
      <c r="H21" s="137" t="s">
        <v>14</v>
      </c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14" t="s">
        <v>38</v>
      </c>
      <c r="X21" s="114" t="s">
        <v>22</v>
      </c>
      <c r="Y21" s="114" t="s">
        <v>79</v>
      </c>
      <c r="Z21" s="138" t="s">
        <v>21</v>
      </c>
      <c r="AA21" s="106" t="s">
        <v>11</v>
      </c>
    </row>
    <row r="22" spans="1:27" s="28" customFormat="1" ht="18" customHeight="1" x14ac:dyDescent="0.25">
      <c r="A22" s="117"/>
      <c r="B22" s="115"/>
      <c r="C22" s="115"/>
      <c r="D22" s="115"/>
      <c r="E22" s="128"/>
      <c r="F22" s="115"/>
      <c r="G22" s="115"/>
      <c r="H22" s="90">
        <v>1</v>
      </c>
      <c r="I22" s="90">
        <v>2</v>
      </c>
      <c r="J22" s="90">
        <v>3</v>
      </c>
      <c r="K22" s="90">
        <v>4</v>
      </c>
      <c r="L22" s="90">
        <v>5</v>
      </c>
      <c r="M22" s="90">
        <v>6</v>
      </c>
      <c r="N22" s="90">
        <v>7</v>
      </c>
      <c r="O22" s="90">
        <v>8</v>
      </c>
      <c r="P22" s="90">
        <v>9</v>
      </c>
      <c r="Q22" s="90">
        <v>10</v>
      </c>
      <c r="R22" s="90">
        <v>11</v>
      </c>
      <c r="S22" s="90">
        <v>12</v>
      </c>
      <c r="T22" s="90">
        <v>13</v>
      </c>
      <c r="U22" s="90">
        <v>14</v>
      </c>
      <c r="V22" s="90">
        <v>15</v>
      </c>
      <c r="W22" s="115"/>
      <c r="X22" s="115"/>
      <c r="Y22" s="115"/>
      <c r="Z22" s="139"/>
      <c r="AA22" s="107"/>
    </row>
    <row r="23" spans="1:27" s="3" customFormat="1" ht="18" x14ac:dyDescent="0.25">
      <c r="A23" s="33">
        <v>1</v>
      </c>
      <c r="B23" s="34">
        <v>11</v>
      </c>
      <c r="C23" s="58">
        <v>10050875369</v>
      </c>
      <c r="D23" s="35" t="s">
        <v>55</v>
      </c>
      <c r="E23" s="26"/>
      <c r="F23" s="81" t="s">
        <v>20</v>
      </c>
      <c r="G23" s="82" t="s">
        <v>50</v>
      </c>
      <c r="H23" s="26"/>
      <c r="I23" s="26"/>
      <c r="J23" s="26"/>
      <c r="K23" s="26">
        <v>5</v>
      </c>
      <c r="L23" s="26">
        <v>5</v>
      </c>
      <c r="M23" s="26">
        <v>5</v>
      </c>
      <c r="N23" s="26">
        <v>5</v>
      </c>
      <c r="O23" s="26">
        <v>5</v>
      </c>
      <c r="P23" s="26">
        <v>5</v>
      </c>
      <c r="Q23" s="26">
        <v>3</v>
      </c>
      <c r="R23" s="26">
        <v>3</v>
      </c>
      <c r="S23" s="26"/>
      <c r="T23" s="26">
        <v>2</v>
      </c>
      <c r="U23" s="26">
        <v>3</v>
      </c>
      <c r="V23" s="26"/>
      <c r="W23" s="26">
        <v>5</v>
      </c>
      <c r="X23" s="26">
        <v>41</v>
      </c>
      <c r="Y23" s="26">
        <v>19</v>
      </c>
      <c r="Z23" s="34"/>
      <c r="AA23" s="84"/>
    </row>
    <row r="24" spans="1:27" s="3" customFormat="1" ht="18" x14ac:dyDescent="0.25">
      <c r="A24" s="33">
        <v>2</v>
      </c>
      <c r="B24" s="34">
        <v>39</v>
      </c>
      <c r="C24" s="58">
        <v>10036018306</v>
      </c>
      <c r="D24" s="35" t="s">
        <v>51</v>
      </c>
      <c r="E24" s="26"/>
      <c r="F24" s="81" t="s">
        <v>20</v>
      </c>
      <c r="G24" s="82" t="s">
        <v>50</v>
      </c>
      <c r="H24" s="26">
        <v>5</v>
      </c>
      <c r="I24" s="26">
        <v>3</v>
      </c>
      <c r="J24" s="26"/>
      <c r="K24" s="26">
        <v>2</v>
      </c>
      <c r="L24" s="26"/>
      <c r="M24" s="26"/>
      <c r="N24" s="26"/>
      <c r="O24" s="26">
        <v>2</v>
      </c>
      <c r="P24" s="26">
        <v>2</v>
      </c>
      <c r="Q24" s="26">
        <v>1</v>
      </c>
      <c r="R24" s="26">
        <v>2</v>
      </c>
      <c r="S24" s="26">
        <v>2</v>
      </c>
      <c r="T24" s="26"/>
      <c r="U24" s="26">
        <v>2</v>
      </c>
      <c r="V24" s="26">
        <v>5</v>
      </c>
      <c r="W24" s="26">
        <v>1</v>
      </c>
      <c r="X24" s="26">
        <v>26</v>
      </c>
      <c r="Y24" s="26">
        <v>16</v>
      </c>
      <c r="Z24" s="34"/>
      <c r="AA24" s="84"/>
    </row>
    <row r="25" spans="1:27" s="3" customFormat="1" ht="18" x14ac:dyDescent="0.25">
      <c r="A25" s="33">
        <v>3</v>
      </c>
      <c r="B25" s="34">
        <v>30</v>
      </c>
      <c r="C25" s="58">
        <v>10009045333</v>
      </c>
      <c r="D25" s="35" t="s">
        <v>59</v>
      </c>
      <c r="E25" s="26"/>
      <c r="F25" s="81" t="s">
        <v>20</v>
      </c>
      <c r="G25" s="82" t="s">
        <v>47</v>
      </c>
      <c r="H25" s="26"/>
      <c r="I25" s="26"/>
      <c r="J25" s="26"/>
      <c r="K25" s="26">
        <v>3</v>
      </c>
      <c r="L25" s="26">
        <v>3</v>
      </c>
      <c r="M25" s="26">
        <v>3</v>
      </c>
      <c r="N25" s="26">
        <v>3</v>
      </c>
      <c r="O25" s="26">
        <v>3</v>
      </c>
      <c r="P25" s="26">
        <v>3</v>
      </c>
      <c r="Q25" s="26"/>
      <c r="R25" s="26"/>
      <c r="S25" s="26">
        <v>1</v>
      </c>
      <c r="T25" s="26"/>
      <c r="U25" s="26"/>
      <c r="V25" s="26"/>
      <c r="W25" s="26">
        <v>6</v>
      </c>
      <c r="X25" s="26">
        <v>19</v>
      </c>
      <c r="Y25" s="26">
        <v>14</v>
      </c>
      <c r="Z25" s="34"/>
      <c r="AA25" s="84"/>
    </row>
    <row r="26" spans="1:27" s="3" customFormat="1" ht="18" x14ac:dyDescent="0.25">
      <c r="A26" s="33">
        <v>4</v>
      </c>
      <c r="B26" s="34">
        <v>3</v>
      </c>
      <c r="C26" s="58">
        <v>10034947868</v>
      </c>
      <c r="D26" s="35" t="s">
        <v>54</v>
      </c>
      <c r="E26" s="26"/>
      <c r="F26" s="81" t="s">
        <v>20</v>
      </c>
      <c r="G26" s="82" t="s">
        <v>46</v>
      </c>
      <c r="H26" s="26"/>
      <c r="I26" s="26">
        <v>2</v>
      </c>
      <c r="J26" s="26"/>
      <c r="K26" s="26">
        <v>1</v>
      </c>
      <c r="L26" s="26"/>
      <c r="M26" s="26"/>
      <c r="N26" s="26">
        <v>2</v>
      </c>
      <c r="O26" s="26">
        <v>1</v>
      </c>
      <c r="P26" s="26">
        <v>1</v>
      </c>
      <c r="Q26" s="26">
        <v>2</v>
      </c>
      <c r="R26" s="26">
        <v>1</v>
      </c>
      <c r="S26" s="26">
        <v>5</v>
      </c>
      <c r="T26" s="26"/>
      <c r="U26" s="26">
        <v>1</v>
      </c>
      <c r="V26" s="26">
        <v>1</v>
      </c>
      <c r="W26" s="26">
        <v>4</v>
      </c>
      <c r="X26" s="26">
        <v>17</v>
      </c>
      <c r="Y26" s="26">
        <v>12</v>
      </c>
      <c r="Z26" s="34"/>
      <c r="AA26" s="84"/>
    </row>
    <row r="27" spans="1:27" s="3" customFormat="1" ht="18" x14ac:dyDescent="0.25">
      <c r="A27" s="33">
        <v>5</v>
      </c>
      <c r="B27" s="34">
        <v>13</v>
      </c>
      <c r="C27" s="58">
        <v>10036064681</v>
      </c>
      <c r="D27" s="35" t="s">
        <v>64</v>
      </c>
      <c r="E27" s="26"/>
      <c r="F27" s="81" t="s">
        <v>29</v>
      </c>
      <c r="G27" s="82" t="s">
        <v>50</v>
      </c>
      <c r="H27" s="26"/>
      <c r="I27" s="26"/>
      <c r="J27" s="26">
        <v>3</v>
      </c>
      <c r="K27" s="26"/>
      <c r="L27" s="26"/>
      <c r="M27" s="26"/>
      <c r="N27" s="26"/>
      <c r="O27" s="26"/>
      <c r="P27" s="26"/>
      <c r="Q27" s="26"/>
      <c r="R27" s="26"/>
      <c r="S27" s="26">
        <v>3</v>
      </c>
      <c r="T27" s="26">
        <v>3</v>
      </c>
      <c r="U27" s="26">
        <v>5</v>
      </c>
      <c r="V27" s="26">
        <v>2</v>
      </c>
      <c r="W27" s="26">
        <v>3</v>
      </c>
      <c r="X27" s="26">
        <v>16</v>
      </c>
      <c r="Y27" s="26">
        <v>10</v>
      </c>
      <c r="Z27" s="34"/>
      <c r="AA27" s="84"/>
    </row>
    <row r="28" spans="1:27" s="3" customFormat="1" ht="18" x14ac:dyDescent="0.25">
      <c r="A28" s="33">
        <v>6</v>
      </c>
      <c r="B28" s="34">
        <v>19</v>
      </c>
      <c r="C28" s="58">
        <v>10006503832</v>
      </c>
      <c r="D28" s="35" t="s">
        <v>85</v>
      </c>
      <c r="E28" s="26"/>
      <c r="F28" s="81" t="s">
        <v>20</v>
      </c>
      <c r="G28" s="82" t="s">
        <v>86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v>5</v>
      </c>
      <c r="R28" s="26">
        <v>5</v>
      </c>
      <c r="S28" s="26"/>
      <c r="T28" s="26">
        <v>5</v>
      </c>
      <c r="U28" s="26"/>
      <c r="V28" s="26"/>
      <c r="W28" s="26">
        <v>7</v>
      </c>
      <c r="X28" s="26">
        <v>15</v>
      </c>
      <c r="Y28" s="26">
        <v>8</v>
      </c>
      <c r="Z28" s="34"/>
      <c r="AA28" s="84"/>
    </row>
    <row r="29" spans="1:27" s="3" customFormat="1" ht="18" x14ac:dyDescent="0.25">
      <c r="A29" s="33">
        <v>7</v>
      </c>
      <c r="B29" s="34">
        <v>1</v>
      </c>
      <c r="C29" s="58">
        <v>10059040143</v>
      </c>
      <c r="D29" s="35" t="s">
        <v>52</v>
      </c>
      <c r="E29" s="26"/>
      <c r="F29" s="81" t="s">
        <v>20</v>
      </c>
      <c r="G29" s="82" t="s">
        <v>53</v>
      </c>
      <c r="H29" s="26">
        <v>3</v>
      </c>
      <c r="I29" s="26">
        <v>5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>
        <v>9</v>
      </c>
      <c r="X29" s="26">
        <v>8</v>
      </c>
      <c r="Y29" s="26">
        <v>7</v>
      </c>
      <c r="Z29" s="34"/>
      <c r="AA29" s="84"/>
    </row>
    <row r="30" spans="1:27" s="3" customFormat="1" ht="18" x14ac:dyDescent="0.25">
      <c r="A30" s="33">
        <v>8</v>
      </c>
      <c r="B30" s="34">
        <v>10</v>
      </c>
      <c r="C30" s="58">
        <v>10036014666</v>
      </c>
      <c r="D30" s="35" t="s">
        <v>56</v>
      </c>
      <c r="E30" s="26"/>
      <c r="F30" s="81" t="s">
        <v>20</v>
      </c>
      <c r="G30" s="82" t="s">
        <v>57</v>
      </c>
      <c r="H30" s="26"/>
      <c r="I30" s="26"/>
      <c r="J30" s="26">
        <v>1</v>
      </c>
      <c r="K30" s="26"/>
      <c r="L30" s="26"/>
      <c r="M30" s="26">
        <v>1</v>
      </c>
      <c r="N30" s="26">
        <v>1</v>
      </c>
      <c r="O30" s="26"/>
      <c r="P30" s="26"/>
      <c r="Q30" s="26"/>
      <c r="R30" s="26"/>
      <c r="S30" s="26"/>
      <c r="T30" s="26">
        <v>1</v>
      </c>
      <c r="U30" s="26"/>
      <c r="V30" s="26">
        <v>3</v>
      </c>
      <c r="W30" s="26">
        <v>2</v>
      </c>
      <c r="X30" s="26">
        <v>7</v>
      </c>
      <c r="Y30" s="26">
        <v>6</v>
      </c>
      <c r="Z30" s="34"/>
      <c r="AA30" s="84"/>
    </row>
    <row r="31" spans="1:27" s="3" customFormat="1" ht="18" x14ac:dyDescent="0.25">
      <c r="A31" s="33">
        <v>9</v>
      </c>
      <c r="B31" s="34">
        <v>5</v>
      </c>
      <c r="C31" s="58">
        <v>10023500858</v>
      </c>
      <c r="D31" s="35" t="s">
        <v>68</v>
      </c>
      <c r="E31" s="26"/>
      <c r="F31" s="81" t="s">
        <v>20</v>
      </c>
      <c r="G31" s="82" t="s">
        <v>50</v>
      </c>
      <c r="H31" s="26"/>
      <c r="I31" s="26"/>
      <c r="J31" s="26">
        <v>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>
        <v>8</v>
      </c>
      <c r="X31" s="26">
        <v>5</v>
      </c>
      <c r="Y31" s="26">
        <v>5</v>
      </c>
      <c r="Z31" s="34"/>
      <c r="AA31" s="84"/>
    </row>
    <row r="32" spans="1:27" s="3" customFormat="1" ht="18" x14ac:dyDescent="0.25">
      <c r="A32" s="33">
        <v>10</v>
      </c>
      <c r="B32" s="34">
        <v>17</v>
      </c>
      <c r="C32" s="58">
        <v>10036017393</v>
      </c>
      <c r="D32" s="35" t="s">
        <v>87</v>
      </c>
      <c r="E32" s="26"/>
      <c r="F32" s="81" t="s">
        <v>20</v>
      </c>
      <c r="G32" s="82" t="s">
        <v>86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>
        <v>10</v>
      </c>
      <c r="X32" s="26"/>
      <c r="Y32" s="26">
        <v>4</v>
      </c>
      <c r="Z32" s="34"/>
      <c r="AA32" s="84"/>
    </row>
    <row r="33" spans="1:27" s="3" customFormat="1" ht="18" x14ac:dyDescent="0.25">
      <c r="A33" s="33">
        <v>11</v>
      </c>
      <c r="B33" s="34">
        <v>6</v>
      </c>
      <c r="C33" s="58">
        <v>10093888708</v>
      </c>
      <c r="D33" s="35" t="s">
        <v>88</v>
      </c>
      <c r="E33" s="26"/>
      <c r="F33" s="81" t="s">
        <v>29</v>
      </c>
      <c r="G33" s="82" t="s">
        <v>86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>
        <v>11</v>
      </c>
      <c r="X33" s="26"/>
      <c r="Y33" s="26">
        <v>3</v>
      </c>
      <c r="Z33" s="34"/>
      <c r="AA33" s="84"/>
    </row>
    <row r="34" spans="1:27" s="3" customFormat="1" ht="18" x14ac:dyDescent="0.25">
      <c r="A34" s="33" t="s">
        <v>67</v>
      </c>
      <c r="B34" s="34">
        <v>14</v>
      </c>
      <c r="C34" s="58">
        <v>10036034975</v>
      </c>
      <c r="D34" s="35" t="s">
        <v>89</v>
      </c>
      <c r="E34" s="26"/>
      <c r="F34" s="81" t="s">
        <v>29</v>
      </c>
      <c r="G34" s="82" t="s">
        <v>50</v>
      </c>
      <c r="H34" s="26">
        <v>1</v>
      </c>
      <c r="I34" s="26"/>
      <c r="J34" s="26"/>
      <c r="K34" s="26"/>
      <c r="L34" s="26">
        <v>2</v>
      </c>
      <c r="M34" s="26">
        <v>2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>
        <v>5</v>
      </c>
      <c r="Y34" s="26"/>
      <c r="Z34" s="34"/>
      <c r="AA34" s="84"/>
    </row>
    <row r="35" spans="1:27" s="3" customFormat="1" ht="18" x14ac:dyDescent="0.25">
      <c r="A35" s="33" t="s">
        <v>67</v>
      </c>
      <c r="B35" s="34">
        <v>4</v>
      </c>
      <c r="C35" s="58">
        <v>10023524807</v>
      </c>
      <c r="D35" s="35" t="s">
        <v>90</v>
      </c>
      <c r="E35" s="26"/>
      <c r="F35" s="81" t="s">
        <v>29</v>
      </c>
      <c r="G35" s="82" t="s">
        <v>86</v>
      </c>
      <c r="H35" s="26"/>
      <c r="I35" s="26">
        <v>1</v>
      </c>
      <c r="J35" s="26">
        <v>2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>
        <v>3</v>
      </c>
      <c r="Y35" s="26"/>
      <c r="Z35" s="34"/>
      <c r="AA35" s="84"/>
    </row>
    <row r="36" spans="1:27" s="3" customFormat="1" ht="18" x14ac:dyDescent="0.25">
      <c r="A36" s="33" t="s">
        <v>67</v>
      </c>
      <c r="B36" s="34">
        <v>29</v>
      </c>
      <c r="C36" s="58">
        <v>10036089337</v>
      </c>
      <c r="D36" s="35" t="s">
        <v>66</v>
      </c>
      <c r="E36" s="26"/>
      <c r="F36" s="81" t="s">
        <v>20</v>
      </c>
      <c r="G36" s="82" t="s">
        <v>47</v>
      </c>
      <c r="H36" s="26">
        <v>2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>
        <v>2</v>
      </c>
      <c r="Y36" s="26"/>
      <c r="Z36" s="34"/>
      <c r="AA36" s="84"/>
    </row>
    <row r="37" spans="1:27" s="3" customFormat="1" ht="18" x14ac:dyDescent="0.25">
      <c r="A37" s="33" t="s">
        <v>67</v>
      </c>
      <c r="B37" s="34">
        <v>9</v>
      </c>
      <c r="C37" s="58">
        <v>10034971211</v>
      </c>
      <c r="D37" s="35" t="s">
        <v>61</v>
      </c>
      <c r="E37" s="26"/>
      <c r="F37" s="81" t="s">
        <v>29</v>
      </c>
      <c r="G37" s="82" t="s">
        <v>50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34"/>
      <c r="AA37" s="84"/>
    </row>
    <row r="38" spans="1:27" s="3" customFormat="1" ht="18" x14ac:dyDescent="0.25">
      <c r="A38" s="33" t="s">
        <v>67</v>
      </c>
      <c r="B38" s="34">
        <v>12</v>
      </c>
      <c r="C38" s="58">
        <v>10007913564</v>
      </c>
      <c r="D38" s="35" t="s">
        <v>62</v>
      </c>
      <c r="E38" s="26"/>
      <c r="F38" s="81" t="s">
        <v>20</v>
      </c>
      <c r="G38" s="82" t="s">
        <v>63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34"/>
      <c r="AA38" s="84"/>
    </row>
    <row r="39" spans="1:27" s="3" customFormat="1" ht="18" x14ac:dyDescent="0.25">
      <c r="A39" s="33" t="s">
        <v>67</v>
      </c>
      <c r="B39" s="34">
        <v>15</v>
      </c>
      <c r="C39" s="58">
        <v>10052804154</v>
      </c>
      <c r="D39" s="35" t="s">
        <v>70</v>
      </c>
      <c r="E39" s="26"/>
      <c r="F39" s="81" t="s">
        <v>29</v>
      </c>
      <c r="G39" s="82" t="s">
        <v>53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4"/>
      <c r="AA39" s="84"/>
    </row>
    <row r="40" spans="1:27" s="3" customFormat="1" ht="18" x14ac:dyDescent="0.25">
      <c r="A40" s="33" t="s">
        <v>67</v>
      </c>
      <c r="B40" s="34">
        <v>18</v>
      </c>
      <c r="C40" s="58">
        <v>10080746117</v>
      </c>
      <c r="D40" s="35" t="s">
        <v>91</v>
      </c>
      <c r="E40" s="26"/>
      <c r="F40" s="81" t="s">
        <v>29</v>
      </c>
      <c r="G40" s="82" t="s">
        <v>86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4"/>
      <c r="AA40" s="84"/>
    </row>
    <row r="41" spans="1:27" s="3" customFormat="1" ht="18" x14ac:dyDescent="0.25">
      <c r="A41" s="33" t="s">
        <v>69</v>
      </c>
      <c r="B41" s="34">
        <v>8</v>
      </c>
      <c r="C41" s="58">
        <v>10091997915</v>
      </c>
      <c r="D41" s="35" t="s">
        <v>49</v>
      </c>
      <c r="E41" s="26"/>
      <c r="F41" s="81" t="s">
        <v>20</v>
      </c>
      <c r="G41" s="82" t="s">
        <v>50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34"/>
      <c r="AA41" s="84"/>
    </row>
    <row r="42" spans="1:27" s="3" customFormat="1" ht="18" x14ac:dyDescent="0.25">
      <c r="A42" s="33" t="s">
        <v>69</v>
      </c>
      <c r="B42" s="34">
        <v>23</v>
      </c>
      <c r="C42" s="58">
        <v>10051128377</v>
      </c>
      <c r="D42" s="35" t="s">
        <v>65</v>
      </c>
      <c r="E42" s="26"/>
      <c r="F42" s="81" t="s">
        <v>29</v>
      </c>
      <c r="G42" s="82" t="s">
        <v>46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4"/>
      <c r="AA42" s="84"/>
    </row>
    <row r="43" spans="1:27" s="3" customFormat="1" ht="18" x14ac:dyDescent="0.25">
      <c r="A43" s="33" t="s">
        <v>69</v>
      </c>
      <c r="B43" s="34">
        <v>24</v>
      </c>
      <c r="C43" s="58">
        <v>10083910640</v>
      </c>
      <c r="D43" s="35" t="s">
        <v>58</v>
      </c>
      <c r="E43" s="26"/>
      <c r="F43" s="81" t="s">
        <v>20</v>
      </c>
      <c r="G43" s="82" t="s">
        <v>46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34"/>
      <c r="AA43" s="84"/>
    </row>
    <row r="44" spans="1:27" s="3" customFormat="1" ht="18" x14ac:dyDescent="0.25">
      <c r="A44" s="33" t="s">
        <v>69</v>
      </c>
      <c r="B44" s="34">
        <v>25</v>
      </c>
      <c r="C44" s="58">
        <v>10083910539</v>
      </c>
      <c r="D44" s="35" t="s">
        <v>60</v>
      </c>
      <c r="E44" s="26"/>
      <c r="F44" s="81" t="s">
        <v>20</v>
      </c>
      <c r="G44" s="82" t="s">
        <v>46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4"/>
      <c r="AA44" s="84"/>
    </row>
    <row r="45" spans="1:27" s="3" customFormat="1" ht="18.600000000000001" thickBot="1" x14ac:dyDescent="0.3">
      <c r="A45" s="91" t="s">
        <v>69</v>
      </c>
      <c r="B45" s="92">
        <v>26</v>
      </c>
      <c r="C45" s="93">
        <v>10083380473</v>
      </c>
      <c r="D45" s="94" t="s">
        <v>92</v>
      </c>
      <c r="E45" s="95"/>
      <c r="F45" s="96" t="s">
        <v>20</v>
      </c>
      <c r="G45" s="97" t="s">
        <v>46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2"/>
      <c r="AA45" s="98"/>
    </row>
    <row r="46" spans="1:27" ht="8.25" customHeight="1" thickTop="1" thickBot="1" x14ac:dyDescent="0.3">
      <c r="A46" s="19"/>
      <c r="B46" s="18"/>
      <c r="C46" s="18"/>
      <c r="D46" s="19"/>
      <c r="E46" s="54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" thickTop="1" x14ac:dyDescent="0.25">
      <c r="A47" s="118" t="s">
        <v>3</v>
      </c>
      <c r="B47" s="119"/>
      <c r="C47" s="119"/>
      <c r="D47" s="119"/>
      <c r="E47" s="119"/>
      <c r="F47" s="119"/>
      <c r="G47" s="119" t="s">
        <v>4</v>
      </c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20"/>
    </row>
    <row r="48" spans="1:27" ht="14.4" x14ac:dyDescent="0.25">
      <c r="A48" s="67" t="s">
        <v>95</v>
      </c>
      <c r="B48" s="17"/>
      <c r="C48" s="74"/>
      <c r="D48" s="17"/>
      <c r="E48" s="55"/>
      <c r="F48" s="17"/>
      <c r="G48" s="44" t="s">
        <v>30</v>
      </c>
      <c r="H48" s="77">
        <v>7</v>
      </c>
      <c r="V48" s="12"/>
      <c r="W48" s="85"/>
      <c r="X48" s="85"/>
      <c r="Y48" s="86"/>
      <c r="Z48" s="79" t="s">
        <v>28</v>
      </c>
      <c r="AA48" s="80">
        <f>COUNTIF(F2:F45,"ЗМС")</f>
        <v>0</v>
      </c>
    </row>
    <row r="49" spans="1:27" ht="14.4" x14ac:dyDescent="0.25">
      <c r="A49" s="68" t="s">
        <v>96</v>
      </c>
      <c r="B49" s="69"/>
      <c r="C49" s="75"/>
      <c r="D49" s="23"/>
      <c r="E49" s="56"/>
      <c r="F49" s="23"/>
      <c r="G49" s="78" t="s">
        <v>23</v>
      </c>
      <c r="H49" s="77">
        <f>H50+H54</f>
        <v>23</v>
      </c>
      <c r="V49" s="12"/>
      <c r="W49" s="72"/>
      <c r="X49" s="72"/>
      <c r="Y49" s="87"/>
      <c r="Z49" s="79" t="s">
        <v>18</v>
      </c>
      <c r="AA49" s="80">
        <f>COUNTIF(F2:F45,"МСМК")</f>
        <v>0</v>
      </c>
    </row>
    <row r="50" spans="1:27" ht="14.4" x14ac:dyDescent="0.25">
      <c r="A50" s="70" t="s">
        <v>97</v>
      </c>
      <c r="B50" s="69"/>
      <c r="C50" s="69"/>
      <c r="D50" s="23"/>
      <c r="E50" s="56"/>
      <c r="F50" s="23"/>
      <c r="G50" s="78" t="s">
        <v>24</v>
      </c>
      <c r="H50" s="77">
        <f>H51+H52+H53</f>
        <v>18</v>
      </c>
      <c r="V50" s="12"/>
      <c r="W50" s="72"/>
      <c r="X50" s="72"/>
      <c r="Y50" s="87"/>
      <c r="Z50" s="79" t="s">
        <v>20</v>
      </c>
      <c r="AA50" s="80">
        <f>COUNTIF(F2:F45,"МС")</f>
        <v>15</v>
      </c>
    </row>
    <row r="51" spans="1:27" ht="14.4" x14ac:dyDescent="0.25">
      <c r="A51" s="68" t="s">
        <v>98</v>
      </c>
      <c r="B51" s="69"/>
      <c r="C51" s="69"/>
      <c r="D51" s="23"/>
      <c r="E51" s="56"/>
      <c r="F51" s="23"/>
      <c r="G51" s="78" t="s">
        <v>25</v>
      </c>
      <c r="H51" s="77">
        <f>COUNT(A8:A74)</f>
        <v>11</v>
      </c>
      <c r="V51" s="12"/>
      <c r="W51" s="72"/>
      <c r="X51" s="72"/>
      <c r="Y51" s="87"/>
      <c r="Z51" s="79" t="s">
        <v>29</v>
      </c>
      <c r="AA51" s="80">
        <f>COUNTIF(F2:F45,"КМС")</f>
        <v>8</v>
      </c>
    </row>
    <row r="52" spans="1:27" ht="14.4" x14ac:dyDescent="0.25">
      <c r="A52" s="71"/>
      <c r="B52" s="72"/>
      <c r="C52" s="76"/>
      <c r="D52" s="23"/>
      <c r="E52" s="56"/>
      <c r="F52" s="23"/>
      <c r="G52" s="78" t="s">
        <v>26</v>
      </c>
      <c r="H52" s="77">
        <f>COUNTIF(A8:A73,"НФ")</f>
        <v>7</v>
      </c>
      <c r="V52" s="12"/>
      <c r="W52" s="72"/>
      <c r="X52" s="72"/>
      <c r="Y52" s="87"/>
      <c r="Z52" s="79" t="s">
        <v>37</v>
      </c>
      <c r="AA52" s="80">
        <f>COUNTIF(F2:F45,"1 СР")</f>
        <v>0</v>
      </c>
    </row>
    <row r="53" spans="1:27" ht="14.4" x14ac:dyDescent="0.25">
      <c r="A53" s="70"/>
      <c r="B53" s="69"/>
      <c r="C53" s="69"/>
      <c r="D53" s="23"/>
      <c r="E53" s="56"/>
      <c r="F53" s="23"/>
      <c r="G53" s="78" t="s">
        <v>31</v>
      </c>
      <c r="H53" s="77">
        <f>COUNTIF(A8:A73,"ДСКВ")</f>
        <v>0</v>
      </c>
      <c r="V53" s="12"/>
      <c r="W53" s="72"/>
      <c r="X53" s="72"/>
      <c r="Y53" s="87"/>
      <c r="Z53" s="79" t="s">
        <v>40</v>
      </c>
      <c r="AA53" s="80">
        <f>COUNTIF(F2:F45,"2 СР")</f>
        <v>0</v>
      </c>
    </row>
    <row r="54" spans="1:27" ht="14.4" x14ac:dyDescent="0.25">
      <c r="A54" s="73"/>
      <c r="B54" s="10"/>
      <c r="C54" s="10"/>
      <c r="D54" s="23"/>
      <c r="E54" s="56"/>
      <c r="F54" s="23"/>
      <c r="G54" s="78" t="s">
        <v>27</v>
      </c>
      <c r="H54" s="77">
        <f>COUNTIF(A9:A74,"НС")</f>
        <v>5</v>
      </c>
      <c r="V54" s="12"/>
      <c r="W54" s="88"/>
      <c r="X54" s="88"/>
      <c r="Y54" s="89"/>
      <c r="Z54" s="79" t="s">
        <v>48</v>
      </c>
      <c r="AA54" s="80">
        <f>COUNTIF(F1:F45,"3 СР")</f>
        <v>0</v>
      </c>
    </row>
    <row r="55" spans="1:27" ht="4.5" customHeight="1" x14ac:dyDescent="0.25">
      <c r="A55" s="41"/>
      <c r="B55" s="13"/>
      <c r="C55" s="13"/>
      <c r="D55" s="7"/>
      <c r="E55" s="5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Z55" s="7"/>
      <c r="AA55" s="42"/>
    </row>
    <row r="56" spans="1:27" ht="15.6" x14ac:dyDescent="0.25">
      <c r="A56" s="111" t="s">
        <v>45</v>
      </c>
      <c r="B56" s="112"/>
      <c r="C56" s="112"/>
      <c r="D56" s="112"/>
      <c r="E56" s="112"/>
      <c r="F56" s="112" t="s">
        <v>8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64"/>
      <c r="X56" s="112" t="s">
        <v>2</v>
      </c>
      <c r="Y56" s="112"/>
      <c r="Z56" s="112"/>
      <c r="AA56" s="113"/>
    </row>
    <row r="57" spans="1:27" x14ac:dyDescent="0.25">
      <c r="A57" s="102"/>
      <c r="B57" s="103"/>
      <c r="C57" s="103"/>
      <c r="D57" s="103"/>
      <c r="E57" s="103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65"/>
      <c r="X57" s="104"/>
      <c r="Y57" s="104"/>
      <c r="Z57" s="104"/>
      <c r="AA57" s="105"/>
    </row>
    <row r="58" spans="1:27" x14ac:dyDescent="0.25">
      <c r="A58" s="63"/>
      <c r="D58" s="11"/>
      <c r="E58" s="11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45"/>
    </row>
    <row r="59" spans="1:27" x14ac:dyDescent="0.25">
      <c r="A59" s="63"/>
      <c r="D59" s="11"/>
      <c r="E59" s="11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45"/>
    </row>
    <row r="60" spans="1:27" x14ac:dyDescent="0.25">
      <c r="A60" s="63"/>
      <c r="D60" s="11"/>
      <c r="E60" s="47"/>
      <c r="F60" s="11"/>
      <c r="G60" s="11"/>
      <c r="H60" s="11"/>
      <c r="I60" s="11"/>
      <c r="J60" s="11"/>
      <c r="K60" s="11"/>
      <c r="L60" s="83"/>
      <c r="M60" s="83"/>
      <c r="N60" s="83"/>
      <c r="O60" s="83"/>
      <c r="P60" s="83"/>
      <c r="Q60" s="83"/>
      <c r="R60" s="83"/>
      <c r="S60" s="83"/>
      <c r="T60" s="83"/>
      <c r="U60" s="11"/>
      <c r="V60" s="11"/>
      <c r="W60" s="11"/>
      <c r="X60" s="11"/>
      <c r="Y60" s="83"/>
      <c r="Z60" s="11"/>
      <c r="AA60" s="45"/>
    </row>
    <row r="61" spans="1:27" x14ac:dyDescent="0.25">
      <c r="A61" s="63"/>
      <c r="D61" s="11"/>
      <c r="E61" s="47"/>
      <c r="F61" s="11"/>
      <c r="G61" s="11"/>
      <c r="H61" s="11"/>
      <c r="I61" s="11"/>
      <c r="J61" s="11"/>
      <c r="K61" s="11"/>
      <c r="L61" s="83"/>
      <c r="M61" s="83"/>
      <c r="N61" s="83"/>
      <c r="O61" s="83"/>
      <c r="P61" s="83"/>
      <c r="Q61" s="83"/>
      <c r="R61" s="83"/>
      <c r="S61" s="83"/>
      <c r="T61" s="83"/>
      <c r="U61" s="11"/>
      <c r="V61" s="11"/>
      <c r="W61" s="11"/>
      <c r="X61" s="11"/>
      <c r="Y61" s="83"/>
      <c r="Z61" s="11"/>
      <c r="AA61" s="45"/>
    </row>
    <row r="62" spans="1:27" ht="16.2" thickBot="1" x14ac:dyDescent="0.3">
      <c r="A62" s="99" t="str">
        <f>G19</f>
        <v>ЖДАНОВ В.С. (1К, г. ИЖЕВСК)</v>
      </c>
      <c r="B62" s="100"/>
      <c r="C62" s="100"/>
      <c r="D62" s="100"/>
      <c r="E62" s="100"/>
      <c r="F62" s="100" t="str">
        <f>G17</f>
        <v>ХАРИН В.В. (ВК, г. ИЖЕВСК)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66"/>
      <c r="X62" s="100" t="str">
        <f>G18</f>
        <v>САДРОВ Е.В. (1К, г. ИЖЕВСК)</v>
      </c>
      <c r="Y62" s="100"/>
      <c r="Z62" s="100"/>
      <c r="AA62" s="101"/>
    </row>
    <row r="63" spans="1:27" ht="14.4" thickTop="1" x14ac:dyDescent="0.25"/>
    <row r="75" spans="1:1" x14ac:dyDescent="0.25">
      <c r="A75" s="43"/>
    </row>
    <row r="76" spans="1:1" x14ac:dyDescent="0.25">
      <c r="A76" s="43"/>
    </row>
    <row r="77" spans="1:1" x14ac:dyDescent="0.25">
      <c r="A77" s="43"/>
    </row>
    <row r="78" spans="1:1" x14ac:dyDescent="0.25">
      <c r="A78" s="43"/>
    </row>
    <row r="79" spans="1:1" x14ac:dyDescent="0.25">
      <c r="A79" s="44"/>
    </row>
  </sheetData>
  <mergeCells count="38">
    <mergeCell ref="A7:AA7"/>
    <mergeCell ref="A9:AA9"/>
    <mergeCell ref="D21:D22"/>
    <mergeCell ref="E21:E22"/>
    <mergeCell ref="F21:F22"/>
    <mergeCell ref="G21:G22"/>
    <mergeCell ref="A15:G15"/>
    <mergeCell ref="H15:AA15"/>
    <mergeCell ref="A12:AA12"/>
    <mergeCell ref="B21:B22"/>
    <mergeCell ref="C21:C22"/>
    <mergeCell ref="A8:AA8"/>
    <mergeCell ref="H21:V21"/>
    <mergeCell ref="W21:W22"/>
    <mergeCell ref="X21:X22"/>
    <mergeCell ref="Z21:Z22"/>
    <mergeCell ref="A1:AA1"/>
    <mergeCell ref="A2:AA2"/>
    <mergeCell ref="A3:AA3"/>
    <mergeCell ref="A4:AA4"/>
    <mergeCell ref="A6:AA6"/>
    <mergeCell ref="A5:AA5"/>
    <mergeCell ref="AA21:AA22"/>
    <mergeCell ref="A10:AA10"/>
    <mergeCell ref="A11:AA11"/>
    <mergeCell ref="A56:E56"/>
    <mergeCell ref="F56:V56"/>
    <mergeCell ref="X56:AA56"/>
    <mergeCell ref="Y21:Y22"/>
    <mergeCell ref="A21:A22"/>
    <mergeCell ref="A47:F47"/>
    <mergeCell ref="G47:AA47"/>
    <mergeCell ref="A62:E62"/>
    <mergeCell ref="F62:V62"/>
    <mergeCell ref="X62:AA62"/>
    <mergeCell ref="A57:E57"/>
    <mergeCell ref="F57:V57"/>
    <mergeCell ref="X57:AA57"/>
  </mergeCells>
  <conditionalFormatting sqref="W56:W1048576 W1:W17 Y21 W20:W22 W34:W46">
    <cfRule type="duplicateValues" dxfId="1" priority="2"/>
  </conditionalFormatting>
  <conditionalFormatting sqref="B48:B1048576 B1:B46">
    <cfRule type="duplicateValues" dxfId="0" priority="1"/>
  </conditionalFormatting>
  <printOptions horizontalCentered="1"/>
  <pageMargins left="0.19685039370078741" right="0.19685039370078741" top="0.35433070866141736" bottom="0.27559055118110237" header="0.19685039370078741" footer="0.19685039370078741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2023-04-30T10:18:33Z</cp:lastPrinted>
  <dcterms:created xsi:type="dcterms:W3CDTF">1996-10-08T23:32:33Z</dcterms:created>
  <dcterms:modified xsi:type="dcterms:W3CDTF">2023-08-10T12:51:16Z</dcterms:modified>
</cp:coreProperties>
</file>