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SM\Desktop\"/>
    </mc:Choice>
  </mc:AlternateContent>
  <bookViews>
    <workbookView xWindow="0" yWindow="0" windowWidth="28800" windowHeight="12315"/>
  </bookViews>
  <sheets>
    <sheet name="ком спринт 750 ю15-16 ФИН" sheetId="1" r:id="rId1"/>
  </sheets>
  <externalReferences>
    <externalReference r:id="rId2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'ком спринт 750 ю15-16 ФИН'!$A$1:$O$62</definedName>
    <definedName name="СУ">[1]Табл!$B$7:$G$481</definedName>
    <definedName name="уч">[1]Табл!$B$8:$F$244</definedName>
    <definedName name="ччччч" localSheetId="0">#REF!</definedName>
    <definedName name="чччч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H60" i="1"/>
  <c r="E60" i="1"/>
  <c r="J53" i="1"/>
  <c r="H53" i="1"/>
  <c r="J52" i="1"/>
  <c r="H52" i="1"/>
  <c r="J51" i="1"/>
  <c r="H51" i="1"/>
  <c r="J50" i="1"/>
  <c r="H50" i="1"/>
  <c r="J49" i="1"/>
  <c r="H49" i="1"/>
  <c r="H48" i="1" s="1"/>
  <c r="J48" i="1"/>
  <c r="J47" i="1"/>
  <c r="L43" i="1"/>
  <c r="L36" i="1"/>
  <c r="M33" i="1"/>
  <c r="L33" i="1"/>
  <c r="J33" i="1"/>
  <c r="I33" i="1"/>
  <c r="L31" i="1"/>
  <c r="M30" i="1"/>
  <c r="J30" i="1"/>
  <c r="L29" i="1"/>
  <c r="M26" i="1"/>
  <c r="L26" i="1"/>
  <c r="J26" i="1"/>
  <c r="I26" i="1"/>
  <c r="M22" i="1"/>
  <c r="J22" i="1"/>
  <c r="I22" i="1"/>
  <c r="L23" i="1" s="1"/>
</calcChain>
</file>

<file path=xl/sharedStrings.xml><?xml version="1.0" encoding="utf-8"?>
<sst xmlns="http://schemas.openxmlformats.org/spreadsheetml/2006/main" count="136" uniqueCount="89">
  <si>
    <t>Министерство спорта Российской Федерации</t>
  </si>
  <si>
    <t>Федерация велосипедного спорта России</t>
  </si>
  <si>
    <t>ПЕРВЕНСТВО РОССИИ</t>
  </si>
  <si>
    <t>по велосипедному спорту</t>
  </si>
  <si>
    <t>ИТОГОВЫЙ ПРОТОКОЛ</t>
  </si>
  <si>
    <t>трек - командный спринт</t>
  </si>
  <si>
    <t>ДЕВУШКИ 15-16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</si>
  <si>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</si>
  <si>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t>№ ВРВС: 0080391611Я</t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</si>
  <si>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15 Октября 2024 года</t>
    </r>
  </si>
  <si>
    <t>№ ЕКП 2024: 2008780022017488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</si>
  <si>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</si>
  <si>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</si>
  <si>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</si>
  <si>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</si>
  <si>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</si>
  <si>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</si>
  <si>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Валова А.С. (ВК, г. САНКТ -ПЕТЕРБУРГ) </t>
  </si>
  <si>
    <t>ДЛИНА ТРЕКА:</t>
  </si>
  <si>
    <t>250 м</t>
  </si>
  <si>
    <t>ГЛАВНЫЙ СЕКРЕТАРЬ:</t>
  </si>
  <si>
    <t xml:space="preserve">Михайлова И.Н. (ВК, г. САНКТ -ПЕТЕРБУРГ) </t>
  </si>
  <si>
    <t>ПРОТЯЖЕННОСТЬ ДИСТАНЦИИ:</t>
  </si>
  <si>
    <t>750 м</t>
  </si>
  <si>
    <t>СУДЬЯ НА ФИНИШЕ:</t>
  </si>
  <si>
    <t xml:space="preserve">Соловьев Г.Н. (ВК, г. САНКТ- ПЕТЕРБУРГ) </t>
  </si>
  <si>
    <t>КРУГОВ:</t>
  </si>
  <si>
    <t>МЕСТО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</si>
  <si>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</si>
  <si>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</si>
  <si>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</si>
  <si>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</si>
  <si>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</si>
  <si>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</si>
  <si>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</si>
  <si>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</si>
  <si>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</si>
  <si>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</si>
  <si>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</si>
  <si>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0-250 м</t>
  </si>
  <si>
    <t>250-500 м</t>
  </si>
  <si>
    <t>500-750 м</t>
  </si>
  <si>
    <t>Алексеева Васса</t>
  </si>
  <si>
    <t>КМС</t>
  </si>
  <si>
    <t>Москва</t>
  </si>
  <si>
    <t>1 СР</t>
  </si>
  <si>
    <t>Сашенкова Александра</t>
  </si>
  <si>
    <t>Солозобова Вероника</t>
  </si>
  <si>
    <t>МС</t>
  </si>
  <si>
    <t>Студенникова Ярослава</t>
  </si>
  <si>
    <t>Ермолова Мария</t>
  </si>
  <si>
    <t>Тульская область</t>
  </si>
  <si>
    <t>Гвоздева Диана</t>
  </si>
  <si>
    <t>Лучина Виктория</t>
  </si>
  <si>
    <t>Дроздова Ольга</t>
  </si>
  <si>
    <t>Авдеева Мария</t>
  </si>
  <si>
    <t>Санкт-Петербург</t>
  </si>
  <si>
    <t>Беляева Мария</t>
  </si>
  <si>
    <t>Першина Анастасия</t>
  </si>
  <si>
    <t>Горелова Валерия</t>
  </si>
  <si>
    <t>2 СР</t>
  </si>
  <si>
    <t>Богнат Александра</t>
  </si>
  <si>
    <t>Линцова Ева</t>
  </si>
  <si>
    <t>Анискина Полина</t>
  </si>
  <si>
    <t>Лосева Анфиса</t>
  </si>
  <si>
    <t>Решетникова Вероника</t>
  </si>
  <si>
    <t>Рулева Анастасия</t>
  </si>
  <si>
    <t>Курамшина Кристина</t>
  </si>
  <si>
    <t>Шешенина Юлия</t>
  </si>
  <si>
    <t>Волобуева Валерия</t>
  </si>
  <si>
    <t>Шайкина Вероника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</si>
  <si>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</si>
  <si>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</si>
  <si>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</si>
  <si>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</si>
  <si>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</si>
  <si>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</si>
  <si>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</si>
  <si>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</si>
  <si>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</si>
  <si>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</si>
  <si>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</si>
  <si>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</si>
  <si>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</si>
  <si>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</si>
  <si>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ГЛАВНЫЙ СУДЬЯ</t>
  </si>
  <si>
    <t>ГЛАВНЫЙ СЕКРЕТАРЬ</t>
  </si>
  <si>
    <t>СУДЬЯ НА ФИНИШЕ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</si>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</sst>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"/>
    <numFmt numFmtId="165" formatCode="m:ss.000"/>
    <numFmt numFmtId="166" formatCode="0.000"/>
    <numFmt numFmtId="167" formatCode="h:mm:ss.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name val="Arial Cyr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2" fillId="0" borderId="0"/>
    <xf numFmtId="0" fontId="20" fillId="0" borderId="0"/>
    <xf numFmtId="0" fontId="2" fillId="0" borderId="0"/>
  </cellStyleXfs>
  <cellXfs count="239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4" fillId="0" borderId="7" xfId="1" applyFont="1" applyBorder="1"/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10" fillId="2" borderId="6" xfId="1" applyFont="1" applyFill="1" applyBorder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0" fillId="2" borderId="13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right" vertical="center"/>
    </xf>
    <xf numFmtId="0" fontId="10" fillId="0" borderId="16" xfId="1" applyFont="1" applyBorder="1" applyAlignment="1">
      <alignment horizontal="left" vertical="center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right" vertical="center"/>
    </xf>
    <xf numFmtId="49" fontId="5" fillId="0" borderId="17" xfId="1" applyNumberFormat="1" applyFont="1" applyFill="1" applyBorder="1" applyAlignment="1">
      <alignment horizontal="right" vertical="center"/>
    </xf>
    <xf numFmtId="0" fontId="10" fillId="0" borderId="18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right"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right"/>
    </xf>
    <xf numFmtId="0" fontId="10" fillId="0" borderId="21" xfId="1" applyFont="1" applyBorder="1" applyAlignment="1">
      <alignment horizontal="left" vertical="center"/>
    </xf>
    <xf numFmtId="0" fontId="5" fillId="0" borderId="19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49" fontId="5" fillId="0" borderId="22" xfId="1" applyNumberFormat="1" applyFont="1" applyFill="1" applyBorder="1" applyAlignment="1">
      <alignment horizontal="right" vertical="center"/>
    </xf>
    <xf numFmtId="0" fontId="10" fillId="0" borderId="21" xfId="1" applyFont="1" applyBorder="1" applyAlignment="1">
      <alignment vertical="center"/>
    </xf>
    <xf numFmtId="0" fontId="5" fillId="0" borderId="22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24" xfId="1" applyFont="1" applyBorder="1" applyAlignment="1">
      <alignment vertical="center"/>
    </xf>
    <xf numFmtId="0" fontId="5" fillId="0" borderId="25" xfId="1" applyFont="1" applyFill="1" applyBorder="1" applyAlignment="1">
      <alignment horizontal="right"/>
    </xf>
    <xf numFmtId="0" fontId="10" fillId="0" borderId="26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right" vertical="center"/>
    </xf>
    <xf numFmtId="0" fontId="5" fillId="0" borderId="27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29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31" xfId="2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35" xfId="2" applyFont="1" applyFill="1" applyBorder="1" applyAlignment="1">
      <alignment horizontal="center" vertical="center" wrapText="1"/>
    </xf>
    <xf numFmtId="0" fontId="11" fillId="2" borderId="36" xfId="2" applyFont="1" applyFill="1" applyBorder="1" applyAlignment="1">
      <alignment horizontal="center" vertical="center" wrapText="1"/>
    </xf>
    <xf numFmtId="0" fontId="11" fillId="2" borderId="37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38" xfId="2" applyFont="1" applyFill="1" applyBorder="1" applyAlignment="1">
      <alignment horizontal="center" vertical="center" wrapText="1"/>
    </xf>
    <xf numFmtId="0" fontId="13" fillId="2" borderId="36" xfId="1" applyFont="1" applyFill="1" applyBorder="1" applyAlignment="1">
      <alignment horizontal="center" vertical="center" wrapText="1"/>
    </xf>
    <xf numFmtId="0" fontId="11" fillId="2" borderId="39" xfId="1" applyFont="1" applyFill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/>
    </xf>
    <xf numFmtId="164" fontId="4" fillId="0" borderId="41" xfId="1" applyNumberFormat="1" applyFont="1" applyBorder="1" applyAlignment="1">
      <alignment horizontal="center"/>
    </xf>
    <xf numFmtId="0" fontId="4" fillId="0" borderId="41" xfId="1" applyFont="1" applyBorder="1" applyAlignment="1">
      <alignment horizontal="center" wrapText="1"/>
    </xf>
    <xf numFmtId="165" fontId="14" fillId="0" borderId="41" xfId="1" applyNumberFormat="1" applyFont="1" applyBorder="1" applyAlignment="1">
      <alignment horizontal="center" vertical="center"/>
    </xf>
    <xf numFmtId="165" fontId="14" fillId="0" borderId="30" xfId="1" applyNumberFormat="1" applyFont="1" applyBorder="1" applyAlignment="1">
      <alignment horizontal="center" vertical="center"/>
    </xf>
    <xf numFmtId="165" fontId="15" fillId="0" borderId="41" xfId="1" applyNumberFormat="1" applyFont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2" fontId="17" fillId="0" borderId="32" xfId="1" applyNumberFormat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4" fillId="0" borderId="44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/>
    </xf>
    <xf numFmtId="164" fontId="4" fillId="0" borderId="38" xfId="1" applyNumberFormat="1" applyFont="1" applyBorder="1" applyAlignment="1">
      <alignment horizontal="center"/>
    </xf>
    <xf numFmtId="165" fontId="14" fillId="0" borderId="12" xfId="1" applyNumberFormat="1" applyFont="1" applyBorder="1" applyAlignment="1">
      <alignment horizontal="center" vertical="center"/>
    </xf>
    <xf numFmtId="165" fontId="14" fillId="0" borderId="38" xfId="1" applyNumberFormat="1" applyFont="1" applyBorder="1" applyAlignment="1">
      <alignment horizontal="center"/>
    </xf>
    <xf numFmtId="165" fontId="14" fillId="0" borderId="38" xfId="1" applyNumberFormat="1" applyFont="1" applyBorder="1" applyAlignment="1"/>
    <xf numFmtId="165" fontId="1" fillId="0" borderId="45" xfId="1" applyNumberFormat="1" applyFont="1" applyBorder="1" applyAlignment="1">
      <alignment horizontal="right"/>
    </xf>
    <xf numFmtId="2" fontId="17" fillId="0" borderId="45" xfId="1" applyNumberFormat="1" applyFont="1" applyBorder="1" applyAlignment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/>
    </xf>
    <xf numFmtId="164" fontId="4" fillId="0" borderId="47" xfId="1" applyNumberFormat="1" applyFont="1" applyBorder="1" applyAlignment="1">
      <alignment horizontal="center"/>
    </xf>
    <xf numFmtId="165" fontId="5" fillId="0" borderId="38" xfId="1" applyNumberFormat="1" applyFont="1" applyBorder="1" applyAlignment="1">
      <alignment horizontal="center" vertical="center"/>
    </xf>
    <xf numFmtId="166" fontId="17" fillId="0" borderId="38" xfId="1" applyNumberFormat="1" applyFont="1" applyBorder="1" applyAlignment="1">
      <alignment horizontal="center"/>
    </xf>
    <xf numFmtId="166" fontId="17" fillId="0" borderId="38" xfId="1" applyNumberFormat="1" applyFont="1" applyBorder="1" applyAlignment="1"/>
    <xf numFmtId="165" fontId="1" fillId="0" borderId="38" xfId="1" applyNumberFormat="1" applyFont="1" applyBorder="1" applyAlignment="1">
      <alignment horizontal="right"/>
    </xf>
    <xf numFmtId="2" fontId="17" fillId="0" borderId="38" xfId="1" applyNumberFormat="1" applyFont="1" applyBorder="1" applyAlignment="1">
      <alignment vertical="center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/>
    </xf>
    <xf numFmtId="164" fontId="4" fillId="0" borderId="49" xfId="1" applyNumberFormat="1" applyFont="1" applyBorder="1" applyAlignment="1">
      <alignment horizontal="center"/>
    </xf>
    <xf numFmtId="0" fontId="4" fillId="0" borderId="49" xfId="1" applyFont="1" applyBorder="1" applyAlignment="1">
      <alignment horizontal="center" wrapText="1"/>
    </xf>
    <xf numFmtId="165" fontId="5" fillId="0" borderId="50" xfId="1" applyNumberFormat="1" applyFont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165" fontId="18" fillId="0" borderId="50" xfId="1" applyNumberFormat="1" applyFont="1" applyBorder="1" applyAlignment="1">
      <alignment horizontal="center"/>
    </xf>
    <xf numFmtId="0" fontId="16" fillId="0" borderId="50" xfId="1" applyFont="1" applyFill="1" applyBorder="1" applyAlignment="1">
      <alignment vertical="center"/>
    </xf>
    <xf numFmtId="2" fontId="17" fillId="0" borderId="50" xfId="1" applyNumberFormat="1" applyFont="1" applyBorder="1" applyAlignment="1">
      <alignment vertical="center"/>
    </xf>
    <xf numFmtId="0" fontId="19" fillId="0" borderId="51" xfId="1" applyFont="1" applyFill="1" applyBorder="1" applyAlignment="1">
      <alignment horizontal="center" vertical="center" wrapText="1"/>
    </xf>
    <xf numFmtId="0" fontId="11" fillId="0" borderId="52" xfId="1" applyFont="1" applyFill="1" applyBorder="1" applyAlignment="1">
      <alignment horizontal="center" vertical="center" wrapText="1"/>
    </xf>
    <xf numFmtId="165" fontId="1" fillId="0" borderId="41" xfId="1" applyNumberFormat="1" applyFont="1" applyBorder="1" applyAlignment="1">
      <alignment horizontal="right"/>
    </xf>
    <xf numFmtId="0" fontId="19" fillId="0" borderId="42" xfId="1" applyFont="1" applyFill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/>
    </xf>
    <xf numFmtId="164" fontId="4" fillId="0" borderId="45" xfId="1" applyNumberFormat="1" applyFont="1" applyBorder="1" applyAlignment="1">
      <alignment horizontal="center"/>
    </xf>
    <xf numFmtId="0" fontId="4" fillId="0" borderId="45" xfId="1" applyFont="1" applyBorder="1" applyAlignment="1">
      <alignment horizontal="center" wrapText="1"/>
    </xf>
    <xf numFmtId="165" fontId="18" fillId="0" borderId="38" xfId="1" applyNumberFormat="1" applyFont="1" applyBorder="1" applyAlignment="1">
      <alignment horizontal="center"/>
    </xf>
    <xf numFmtId="0" fontId="16" fillId="0" borderId="45" xfId="1" applyFont="1" applyFill="1" applyBorder="1" applyAlignment="1">
      <alignment vertical="center"/>
    </xf>
    <xf numFmtId="0" fontId="19" fillId="0" borderId="13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vertical="center"/>
    </xf>
    <xf numFmtId="0" fontId="4" fillId="0" borderId="47" xfId="1" applyFont="1" applyBorder="1" applyAlignment="1">
      <alignment horizontal="center" wrapText="1"/>
    </xf>
    <xf numFmtId="165" fontId="5" fillId="0" borderId="38" xfId="1" applyNumberFormat="1" applyFont="1" applyFill="1" applyBorder="1" applyAlignment="1">
      <alignment horizontal="center" vertical="center"/>
    </xf>
    <xf numFmtId="165" fontId="4" fillId="0" borderId="50" xfId="1" applyNumberFormat="1" applyFont="1" applyBorder="1" applyAlignment="1">
      <alignment horizontal="center"/>
    </xf>
    <xf numFmtId="165" fontId="4" fillId="0" borderId="50" xfId="1" applyNumberFormat="1" applyFont="1" applyBorder="1" applyAlignment="1">
      <alignment horizontal="left"/>
    </xf>
    <xf numFmtId="165" fontId="1" fillId="0" borderId="50" xfId="1" applyNumberFormat="1" applyFont="1" applyBorder="1" applyAlignment="1">
      <alignment horizontal="right"/>
    </xf>
    <xf numFmtId="0" fontId="13" fillId="0" borderId="45" xfId="1" applyFont="1" applyFill="1" applyBorder="1" applyAlignment="1">
      <alignment vertical="center"/>
    </xf>
    <xf numFmtId="0" fontId="4" fillId="0" borderId="50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/>
    </xf>
    <xf numFmtId="164" fontId="4" fillId="0" borderId="50" xfId="1" applyNumberFormat="1" applyFont="1" applyBorder="1" applyAlignment="1">
      <alignment horizontal="center"/>
    </xf>
    <xf numFmtId="0" fontId="4" fillId="0" borderId="41" xfId="2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vertical="center" wrapText="1"/>
    </xf>
    <xf numFmtId="0" fontId="19" fillId="0" borderId="51" xfId="1" applyFont="1" applyFill="1" applyBorder="1" applyAlignment="1">
      <alignment vertical="center" wrapText="1"/>
    </xf>
    <xf numFmtId="0" fontId="19" fillId="0" borderId="42" xfId="1" applyFont="1" applyFill="1" applyBorder="1" applyAlignment="1">
      <alignment vertical="center" wrapText="1"/>
    </xf>
    <xf numFmtId="0" fontId="4" fillId="0" borderId="53" xfId="1" applyFont="1" applyBorder="1" applyAlignment="1">
      <alignment vertical="center"/>
    </xf>
    <xf numFmtId="0" fontId="4" fillId="0" borderId="54" xfId="1" applyFont="1" applyBorder="1" applyAlignment="1">
      <alignment horizontal="center" vertical="center"/>
    </xf>
    <xf numFmtId="0" fontId="4" fillId="0" borderId="54" xfId="1" applyFont="1" applyBorder="1" applyAlignment="1">
      <alignment vertical="center"/>
    </xf>
    <xf numFmtId="0" fontId="11" fillId="0" borderId="55" xfId="1" applyFont="1" applyFill="1" applyBorder="1" applyAlignment="1">
      <alignment horizontal="center" vertical="center" wrapText="1"/>
    </xf>
    <xf numFmtId="0" fontId="4" fillId="0" borderId="56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1" fillId="0" borderId="58" xfId="1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vertical="center"/>
    </xf>
    <xf numFmtId="0" fontId="10" fillId="2" borderId="17" xfId="3" applyFont="1" applyFill="1" applyBorder="1" applyAlignment="1">
      <alignment vertical="center"/>
    </xf>
    <xf numFmtId="0" fontId="4" fillId="0" borderId="45" xfId="3" applyFont="1" applyBorder="1" applyAlignment="1">
      <alignment vertical="center"/>
    </xf>
    <xf numFmtId="49" fontId="4" fillId="0" borderId="45" xfId="3" applyNumberFormat="1" applyFont="1" applyBorder="1" applyAlignment="1">
      <alignment horizontal="left" vertical="center"/>
    </xf>
    <xf numFmtId="14" fontId="4" fillId="0" borderId="45" xfId="3" applyNumberFormat="1" applyFont="1" applyBorder="1" applyAlignment="1">
      <alignment vertical="center"/>
    </xf>
    <xf numFmtId="0" fontId="4" fillId="0" borderId="45" xfId="4" applyFont="1" applyBorder="1" applyAlignment="1">
      <alignment horizontal="left" vertical="center"/>
    </xf>
    <xf numFmtId="0" fontId="4" fillId="0" borderId="45" xfId="4" applyFont="1" applyBorder="1" applyAlignment="1">
      <alignment horizontal="center" vertical="center"/>
    </xf>
    <xf numFmtId="49" fontId="4" fillId="0" borderId="45" xfId="4" applyNumberFormat="1" applyFont="1" applyBorder="1" applyAlignment="1">
      <alignment vertical="center"/>
    </xf>
    <xf numFmtId="0" fontId="4" fillId="0" borderId="45" xfId="3" applyFont="1" applyBorder="1" applyAlignment="1">
      <alignment horizontal="center" vertical="center"/>
    </xf>
    <xf numFmtId="0" fontId="4" fillId="0" borderId="45" xfId="3" applyFont="1" applyBorder="1" applyAlignment="1">
      <alignment horizontal="right" vertical="center"/>
    </xf>
    <xf numFmtId="0" fontId="20" fillId="0" borderId="45" xfId="3" applyBorder="1"/>
    <xf numFmtId="2" fontId="4" fillId="0" borderId="45" xfId="3" applyNumberFormat="1" applyFont="1" applyBorder="1" applyAlignment="1">
      <alignment vertical="center"/>
    </xf>
    <xf numFmtId="49" fontId="4" fillId="0" borderId="45" xfId="3" applyNumberFormat="1" applyFont="1" applyBorder="1" applyAlignment="1">
      <alignment vertical="center"/>
    </xf>
    <xf numFmtId="0" fontId="4" fillId="0" borderId="45" xfId="3" applyFont="1" applyBorder="1" applyAlignment="1">
      <alignment horizontal="left" vertical="center"/>
    </xf>
    <xf numFmtId="9" fontId="4" fillId="0" borderId="45" xfId="3" applyNumberFormat="1" applyFont="1" applyBorder="1" applyAlignment="1">
      <alignment horizontal="left" vertical="center"/>
    </xf>
    <xf numFmtId="49" fontId="4" fillId="0" borderId="45" xfId="4" applyNumberFormat="1" applyFont="1" applyBorder="1" applyAlignment="1">
      <alignment horizontal="left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2" fontId="4" fillId="0" borderId="45" xfId="4" applyNumberFormat="1" applyFont="1" applyBorder="1" applyAlignment="1">
      <alignment vertical="center"/>
    </xf>
    <xf numFmtId="0" fontId="10" fillId="2" borderId="18" xfId="3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horizontal="center" vertical="center"/>
    </xf>
    <xf numFmtId="0" fontId="10" fillId="2" borderId="22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4" fontId="4" fillId="0" borderId="0" xfId="3" applyNumberFormat="1" applyFont="1" applyAlignment="1">
      <alignment horizontal="center" vertical="center"/>
    </xf>
    <xf numFmtId="167" fontId="4" fillId="0" borderId="0" xfId="3" applyNumberFormat="1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23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165" fontId="14" fillId="0" borderId="38" xfId="1" applyNumberFormat="1" applyFont="1" applyBorder="1" applyAlignment="1">
      <alignment horizontal="center" vertical="center"/>
    </xf>
    <xf numFmtId="164" fontId="4" fillId="0" borderId="41" xfId="1" applyNumberFormat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2" fontId="14" fillId="0" borderId="32" xfId="1" applyNumberFormat="1" applyFont="1" applyFill="1" applyBorder="1" applyAlignment="1">
      <alignment horizontal="center" vertical="center"/>
    </xf>
    <xf numFmtId="2" fontId="14" fillId="0" borderId="45" xfId="1" applyNumberFormat="1" applyFont="1" applyBorder="1" applyAlignment="1">
      <alignment vertical="center"/>
    </xf>
    <xf numFmtId="166" fontId="14" fillId="0" borderId="50" xfId="1" applyNumberFormat="1" applyFont="1" applyBorder="1" applyAlignment="1">
      <alignment horizontal="center"/>
    </xf>
    <xf numFmtId="2" fontId="14" fillId="0" borderId="50" xfId="1" applyNumberFormat="1" applyFont="1" applyBorder="1" applyAlignment="1">
      <alignment vertical="center"/>
    </xf>
    <xf numFmtId="166" fontId="14" fillId="0" borderId="38" xfId="1" applyNumberFormat="1" applyFont="1" applyBorder="1" applyAlignment="1">
      <alignment horizontal="center"/>
    </xf>
    <xf numFmtId="2" fontId="14" fillId="0" borderId="38" xfId="1" applyNumberFormat="1" applyFont="1" applyBorder="1" applyAlignment="1">
      <alignment vertical="center"/>
    </xf>
    <xf numFmtId="2" fontId="14" fillId="0" borderId="41" xfId="1" applyNumberFormat="1" applyFont="1" applyBorder="1" applyAlignment="1">
      <alignment horizontal="center" vertical="center"/>
    </xf>
    <xf numFmtId="2" fontId="14" fillId="0" borderId="45" xfId="1" applyNumberFormat="1" applyFont="1" applyBorder="1" applyAlignment="1">
      <alignment horizontal="center" vertical="center"/>
    </xf>
    <xf numFmtId="166" fontId="14" fillId="0" borderId="38" xfId="1" applyNumberFormat="1" applyFont="1" applyBorder="1" applyAlignment="1"/>
    <xf numFmtId="0" fontId="21" fillId="0" borderId="41" xfId="1" applyFont="1" applyFill="1" applyBorder="1" applyAlignment="1">
      <alignment vertical="center"/>
    </xf>
    <xf numFmtId="165" fontId="14" fillId="0" borderId="38" xfId="1" applyNumberFormat="1" applyFont="1" applyBorder="1" applyAlignment="1">
      <alignment horizontal="left"/>
    </xf>
    <xf numFmtId="165" fontId="22" fillId="0" borderId="45" xfId="1" applyNumberFormat="1" applyFont="1" applyBorder="1" applyAlignment="1">
      <alignment horizontal="right"/>
    </xf>
    <xf numFmtId="165" fontId="14" fillId="0" borderId="50" xfId="1" applyNumberFormat="1" applyFont="1" applyBorder="1" applyAlignment="1">
      <alignment horizontal="center" vertical="center"/>
    </xf>
    <xf numFmtId="165" fontId="14" fillId="0" borderId="50" xfId="1" applyNumberFormat="1" applyFont="1" applyBorder="1" applyAlignment="1">
      <alignment horizontal="left"/>
    </xf>
    <xf numFmtId="165" fontId="22" fillId="0" borderId="50" xfId="1" applyNumberFormat="1" applyFont="1" applyBorder="1" applyAlignment="1">
      <alignment horizontal="right"/>
    </xf>
    <xf numFmtId="165" fontId="22" fillId="0" borderId="41" xfId="1" applyNumberFormat="1" applyFont="1" applyBorder="1" applyAlignment="1">
      <alignment horizontal="right"/>
    </xf>
    <xf numFmtId="0" fontId="21" fillId="0" borderId="45" xfId="1" applyFont="1" applyFill="1" applyBorder="1" applyAlignment="1">
      <alignment vertical="center"/>
    </xf>
    <xf numFmtId="165" fontId="14" fillId="0" borderId="38" xfId="1" applyNumberFormat="1" applyFont="1" applyFill="1" applyBorder="1" applyAlignment="1">
      <alignment horizontal="center" vertical="center"/>
    </xf>
    <xf numFmtId="165" fontId="14" fillId="0" borderId="50" xfId="1" applyNumberFormat="1" applyFont="1" applyBorder="1" applyAlignment="1">
      <alignment horizontal="center"/>
    </xf>
    <xf numFmtId="0" fontId="21" fillId="0" borderId="41" xfId="1" applyFont="1" applyFill="1" applyBorder="1" applyAlignment="1">
      <alignment horizontal="center" vertical="center"/>
    </xf>
    <xf numFmtId="165" fontId="22" fillId="0" borderId="45" xfId="1" applyNumberFormat="1" applyFont="1" applyBorder="1" applyAlignment="1">
      <alignment horizontal="center" vertical="center"/>
    </xf>
    <xf numFmtId="165" fontId="14" fillId="0" borderId="50" xfId="1" applyNumberFormat="1" applyFont="1" applyFill="1" applyBorder="1" applyAlignment="1">
      <alignment horizontal="center" vertical="center"/>
    </xf>
    <xf numFmtId="0" fontId="21" fillId="0" borderId="50" xfId="1" applyFont="1" applyFill="1" applyBorder="1" applyAlignment="1">
      <alignment vertical="center"/>
    </xf>
    <xf numFmtId="165" fontId="22" fillId="0" borderId="41" xfId="1" applyNumberFormat="1" applyFont="1" applyBorder="1" applyAlignment="1">
      <alignment horizontal="center" vertical="center"/>
    </xf>
    <xf numFmtId="0" fontId="21" fillId="0" borderId="45" xfId="1" applyFont="1" applyFill="1" applyBorder="1" applyAlignment="1">
      <alignment horizontal="center" vertical="center"/>
    </xf>
    <xf numFmtId="165" fontId="15" fillId="0" borderId="38" xfId="1" applyNumberFormat="1" applyFont="1" applyBorder="1" applyAlignment="1">
      <alignment horizontal="center" vertical="center"/>
    </xf>
    <xf numFmtId="165" fontId="15" fillId="0" borderId="38" xfId="1" applyNumberFormat="1" applyFont="1" applyBorder="1" applyAlignment="1">
      <alignment horizontal="left"/>
    </xf>
    <xf numFmtId="165" fontId="15" fillId="0" borderId="50" xfId="1" applyNumberFormat="1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2 4" xfId="3"/>
    <cellStyle name="Обычный 5 2" xfId="4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419101</xdr:colOff>
      <xdr:row>0</xdr:row>
      <xdr:rowOff>180975</xdr:rowOff>
    </xdr:from>
    <xdr:to>
      <xdr:col>3</xdr:col>
      <xdr:colOff>101192</xdr:colOff>
      <xdr:row>3</xdr:row>
      <xdr:rowOff>14287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61A89230-28C9-451F-B331-DDD496B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6" y="180975"/>
          <a:ext cx="729841" cy="500062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50</xdr:row>
      <xdr:rowOff>59532</xdr:rowOff>
    </xdr:from>
    <xdr:to>
      <xdr:col>6</xdr:col>
      <xdr:colOff>1290637</xdr:colOff>
      <xdr:row>52</xdr:row>
      <xdr:rowOff>80962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175457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50</xdr:row>
      <xdr:rowOff>39688</xdr:rowOff>
    </xdr:from>
    <xdr:to>
      <xdr:col>6</xdr:col>
      <xdr:colOff>1611668</xdr:colOff>
      <xdr:row>53</xdr:row>
      <xdr:rowOff>33149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155613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230152</xdr:colOff>
      <xdr:row>0</xdr:row>
      <xdr:rowOff>114300</xdr:rowOff>
    </xdr:from>
    <xdr:to>
      <xdr:col>14</xdr:col>
      <xdr:colOff>720725</xdr:colOff>
      <xdr:row>2</xdr:row>
      <xdr:rowOff>114300</xdr:rowOff>
    </xdr:to>
    <xdr:pic>
      <xdr:nvPicPr>
        <xdr:cNvPr id="10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027" y="114300"/>
          <a:ext cx="4905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50</xdr:row>
      <xdr:rowOff>59532</xdr:rowOff>
    </xdr:from>
    <xdr:to>
      <xdr:col>6</xdr:col>
      <xdr:colOff>1290637</xdr:colOff>
      <xdr:row>52</xdr:row>
      <xdr:rowOff>80962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175457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50</xdr:row>
      <xdr:rowOff>39688</xdr:rowOff>
    </xdr:from>
    <xdr:to>
      <xdr:col>6</xdr:col>
      <xdr:colOff>1611668</xdr:colOff>
      <xdr:row>53</xdr:row>
      <xdr:rowOff>33149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155613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164147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65534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37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1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53</xdr:row>
      <xdr:rowOff>189547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113159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56197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8384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56197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8384</xdr:rowOff>
    </xdr:to>
    <xdr:pic>
      <xdr:nvPicPr>
        <xdr:cNvPr id="32" name="Рисунок 3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56197</xdr:rowOff>
    </xdr:to>
    <xdr:pic>
      <xdr:nvPicPr>
        <xdr:cNvPr id="33" name="Рисунок 3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8384</xdr:rowOff>
    </xdr:to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56197</xdr:rowOff>
    </xdr:to>
    <xdr:pic>
      <xdr:nvPicPr>
        <xdr:cNvPr id="35" name="Рисунок 3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8384</xdr:rowOff>
    </xdr:to>
    <xdr:pic>
      <xdr:nvPicPr>
        <xdr:cNvPr id="36" name="Рисунок 3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56197</xdr:rowOff>
    </xdr:to>
    <xdr:pic>
      <xdr:nvPicPr>
        <xdr:cNvPr id="37" name="Рисунок 3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8384</xdr:rowOff>
    </xdr:to>
    <xdr:pic>
      <xdr:nvPicPr>
        <xdr:cNvPr id="38" name="Рисунок 3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56197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8384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113347</xdr:rowOff>
    </xdr:to>
    <xdr:pic>
      <xdr:nvPicPr>
        <xdr:cNvPr id="41" name="Рисунок 4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94109</xdr:rowOff>
    </xdr:to>
    <xdr:pic>
      <xdr:nvPicPr>
        <xdr:cNvPr id="42" name="Рисунок 4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113347</xdr:rowOff>
    </xdr:to>
    <xdr:pic>
      <xdr:nvPicPr>
        <xdr:cNvPr id="43" name="Рисунок 4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94109</xdr:rowOff>
    </xdr:to>
    <xdr:pic>
      <xdr:nvPicPr>
        <xdr:cNvPr id="44" name="Рисунок 4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113347</xdr:rowOff>
    </xdr:to>
    <xdr:pic>
      <xdr:nvPicPr>
        <xdr:cNvPr id="45" name="Рисунок 4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94109</xdr:rowOff>
    </xdr:to>
    <xdr:pic>
      <xdr:nvPicPr>
        <xdr:cNvPr id="46" name="Рисунок 4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113347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94109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55</xdr:row>
      <xdr:rowOff>8572</xdr:rowOff>
    </xdr:to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4633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56</xdr:row>
      <xdr:rowOff>17909</xdr:rowOff>
    </xdr:to>
    <xdr:pic>
      <xdr:nvPicPr>
        <xdr:cNvPr id="50" name="Рисунок 4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6544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50</xdr:row>
      <xdr:rowOff>59532</xdr:rowOff>
    </xdr:from>
    <xdr:to>
      <xdr:col>6</xdr:col>
      <xdr:colOff>1290637</xdr:colOff>
      <xdr:row>52</xdr:row>
      <xdr:rowOff>40957</xdr:rowOff>
    </xdr:to>
    <xdr:pic>
      <xdr:nvPicPr>
        <xdr:cNvPr id="51" name="Рисунок 5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175457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50</xdr:row>
      <xdr:rowOff>39688</xdr:rowOff>
    </xdr:from>
    <xdr:to>
      <xdr:col>6</xdr:col>
      <xdr:colOff>1611668</xdr:colOff>
      <xdr:row>52</xdr:row>
      <xdr:rowOff>155069</xdr:rowOff>
    </xdr:to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155613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50</xdr:row>
      <xdr:rowOff>59532</xdr:rowOff>
    </xdr:from>
    <xdr:to>
      <xdr:col>6</xdr:col>
      <xdr:colOff>1290637</xdr:colOff>
      <xdr:row>52</xdr:row>
      <xdr:rowOff>40957</xdr:rowOff>
    </xdr:to>
    <xdr:pic>
      <xdr:nvPicPr>
        <xdr:cNvPr id="53" name="Рисунок 5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175457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50</xdr:row>
      <xdr:rowOff>39688</xdr:rowOff>
    </xdr:from>
    <xdr:to>
      <xdr:col>6</xdr:col>
      <xdr:colOff>1611668</xdr:colOff>
      <xdr:row>52</xdr:row>
      <xdr:rowOff>155069</xdr:rowOff>
    </xdr:to>
    <xdr:pic>
      <xdr:nvPicPr>
        <xdr:cNvPr id="54" name="Рисунок 5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155613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145097</xdr:rowOff>
    </xdr:to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499307"/>
          <a:ext cx="4762" cy="4379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55</xdr:row>
      <xdr:rowOff>103634</xdr:rowOff>
    </xdr:to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479463"/>
          <a:ext cx="356" cy="578296"/>
        </a:xfrm>
        <a:prstGeom prst="rect">
          <a:avLst/>
        </a:prstGeom>
      </xdr:spPr>
    </xdr:pic>
    <xdr:clientData/>
  </xdr:twoCellAnchor>
  <xdr:twoCellAnchor>
    <xdr:from>
      <xdr:col>4</xdr:col>
      <xdr:colOff>85725</xdr:colOff>
      <xdr:row>66</xdr:row>
      <xdr:rowOff>9525</xdr:rowOff>
    </xdr:from>
    <xdr:to>
      <xdr:col>6</xdr:col>
      <xdr:colOff>495300</xdr:colOff>
      <xdr:row>71</xdr:row>
      <xdr:rowOff>142875</xdr:rowOff>
    </xdr:to>
    <xdr:pic>
      <xdr:nvPicPr>
        <xdr:cNvPr id="5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5792450"/>
          <a:ext cx="1676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53</xdr:row>
      <xdr:rowOff>38100</xdr:rowOff>
    </xdr:from>
    <xdr:to>
      <xdr:col>10</xdr:col>
      <xdr:colOff>95250</xdr:colOff>
      <xdr:row>59</xdr:row>
      <xdr:rowOff>28575</xdr:rowOff>
    </xdr:to>
    <xdr:pic>
      <xdr:nvPicPr>
        <xdr:cNvPr id="58" name="Рисунок 57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3639800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200025</xdr:colOff>
      <xdr:row>61</xdr:row>
      <xdr:rowOff>38100</xdr:rowOff>
    </xdr:from>
    <xdr:to>
      <xdr:col>17</xdr:col>
      <xdr:colOff>466725</xdr:colOff>
      <xdr:row>64</xdr:row>
      <xdr:rowOff>95250</xdr:rowOff>
    </xdr:to>
    <xdr:pic>
      <xdr:nvPicPr>
        <xdr:cNvPr id="59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15011400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361950</xdr:colOff>
      <xdr:row>53</xdr:row>
      <xdr:rowOff>161925</xdr:rowOff>
    </xdr:from>
    <xdr:to>
      <xdr:col>14</xdr:col>
      <xdr:colOff>523875</xdr:colOff>
      <xdr:row>59</xdr:row>
      <xdr:rowOff>104775</xdr:rowOff>
    </xdr:to>
    <xdr:pic>
      <xdr:nvPicPr>
        <xdr:cNvPr id="60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3763625"/>
          <a:ext cx="17335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1543050</xdr:colOff>
      <xdr:row>66</xdr:row>
      <xdr:rowOff>0</xdr:rowOff>
    </xdr:from>
    <xdr:to>
      <xdr:col>8</xdr:col>
      <xdr:colOff>171450</xdr:colOff>
      <xdr:row>72</xdr:row>
      <xdr:rowOff>19050</xdr:rowOff>
    </xdr:to>
    <xdr:pic>
      <xdr:nvPicPr>
        <xdr:cNvPr id="61" name="Рисунок 60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5782925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54</xdr:row>
      <xdr:rowOff>104775</xdr:rowOff>
    </xdr:from>
    <xdr:to>
      <xdr:col>6</xdr:col>
      <xdr:colOff>762000</xdr:colOff>
      <xdr:row>58</xdr:row>
      <xdr:rowOff>76200</xdr:rowOff>
    </xdr:to>
    <xdr:pic>
      <xdr:nvPicPr>
        <xdr:cNvPr id="62" name="Рисунок 1" descr="C:\Users\Judge\Downloads\радчук настя подпись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3896975"/>
          <a:ext cx="88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  <pageSetUpPr fitToPage="1"/>
  </sheetPr>
  <dimension ref="A1:DH61"/>
  <sheetViews>
    <sheetView tabSelected="1" topLeftCell="A12" zoomScaleNormal="100" zoomScaleSheetLayoutView="90" workbookViewId="0">
      <selection activeCell="Q36" sqref="Q36"/>
    </sheetView>
  </sheetViews>
  <sheetFormatPr defaultColWidth="9.28515625" defaultRowHeight="12.75" x14ac:dyDescent="0.25"/>
  <cols>
    <col min="1" max="1" width="7" style="2" customWidth="1"/>
    <col min="2" max="2" width="7.7109375" style="66" customWidth="1"/>
    <col min="3" max="3" width="15.7109375" style="66" customWidth="1"/>
    <col min="4" max="4" width="25.7109375" style="2" customWidth="1"/>
    <col min="5" max="5" width="10.7109375" style="2" customWidth="1"/>
    <col min="6" max="6" width="8.28515625" style="66" customWidth="1"/>
    <col min="7" max="7" width="28.7109375" style="2" customWidth="1"/>
    <col min="8" max="10" width="9.5703125" style="2" customWidth="1"/>
    <col min="11" max="11" width="12.140625" style="66" bestFit="1" customWidth="1"/>
    <col min="12" max="12" width="8.7109375" style="2" hidden="1" customWidth="1"/>
    <col min="13" max="13" width="10.42578125" style="2" customWidth="1"/>
    <col min="14" max="14" width="13.140625" style="2" customWidth="1"/>
    <col min="15" max="15" width="17.42578125" style="2" customWidth="1"/>
    <col min="16" max="16384" width="9.28515625" style="2"/>
  </cols>
  <sheetData>
    <row r="1" spans="1:15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5" customFormat="1" ht="19.5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ht="21.75" thickBot="1" x14ac:dyDescent="0.3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5" customFormat="1" ht="21.75" hidden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9.5" thickTop="1" x14ac:dyDescent="0.25">
      <c r="A7" s="7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5" ht="18.75" x14ac:dyDescent="0.25">
      <c r="A8" s="10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 ht="18.75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1:15" ht="2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1:15" ht="15" x14ac:dyDescent="0.2">
      <c r="A11" s="16" t="s">
        <v>7</v>
      </c>
      <c r="B11" s="17"/>
      <c r="C11" s="17"/>
      <c r="D11" s="18"/>
      <c r="E11" s="19"/>
      <c r="F11" s="17"/>
      <c r="G11" s="19"/>
      <c r="H11" s="19"/>
      <c r="I11" s="19"/>
      <c r="J11" s="19"/>
      <c r="K11" s="17"/>
      <c r="L11" s="20"/>
      <c r="M11" s="20"/>
      <c r="N11" s="20"/>
      <c r="O11" s="21" t="s">
        <v>8</v>
      </c>
    </row>
    <row r="12" spans="1:15" ht="15" x14ac:dyDescent="0.25">
      <c r="A12" s="22" t="s">
        <v>9</v>
      </c>
      <c r="B12" s="23"/>
      <c r="C12" s="24"/>
      <c r="D12" s="25"/>
      <c r="E12" s="25"/>
      <c r="F12" s="23"/>
      <c r="G12" s="25"/>
      <c r="H12" s="25"/>
      <c r="I12" s="25"/>
      <c r="J12" s="25"/>
      <c r="K12" s="23"/>
      <c r="L12" s="26"/>
      <c r="M12" s="26"/>
      <c r="N12" s="26"/>
      <c r="O12" s="27" t="s">
        <v>10</v>
      </c>
    </row>
    <row r="13" spans="1:15" ht="15.75" thickBot="1" x14ac:dyDescent="0.3">
      <c r="A13" s="28" t="s">
        <v>11</v>
      </c>
      <c r="B13" s="29"/>
      <c r="C13" s="29"/>
      <c r="D13" s="29"/>
      <c r="E13" s="29"/>
      <c r="F13" s="29"/>
      <c r="G13" s="30"/>
      <c r="H13" s="31" t="s">
        <v>12</v>
      </c>
      <c r="I13" s="32"/>
      <c r="J13" s="32"/>
      <c r="K13" s="33"/>
      <c r="L13" s="32"/>
      <c r="M13" s="32"/>
      <c r="N13" s="32"/>
      <c r="O13" s="34"/>
    </row>
    <row r="14" spans="1:15" ht="15.75" thickTop="1" x14ac:dyDescent="0.25">
      <c r="A14" s="35" t="s">
        <v>13</v>
      </c>
      <c r="B14" s="36"/>
      <c r="C14" s="36"/>
      <c r="D14" s="37"/>
      <c r="E14" s="38"/>
      <c r="F14" s="36"/>
      <c r="G14" s="39"/>
      <c r="H14" s="40" t="s">
        <v>14</v>
      </c>
      <c r="I14" s="41"/>
      <c r="J14" s="41"/>
      <c r="K14" s="42"/>
      <c r="L14" s="43"/>
      <c r="M14" s="43"/>
      <c r="N14" s="42"/>
      <c r="O14" s="44" t="s">
        <v>15</v>
      </c>
    </row>
    <row r="15" spans="1:15" ht="15" x14ac:dyDescent="0.25">
      <c r="A15" s="45" t="s">
        <v>16</v>
      </c>
      <c r="B15" s="46"/>
      <c r="C15" s="46"/>
      <c r="D15" s="47"/>
      <c r="E15" s="48"/>
      <c r="F15" s="46"/>
      <c r="G15" s="49" t="s">
        <v>17</v>
      </c>
      <c r="H15" s="50" t="s">
        <v>18</v>
      </c>
      <c r="I15" s="51"/>
      <c r="J15" s="51"/>
      <c r="K15" s="52"/>
      <c r="L15" s="47"/>
      <c r="M15" s="47"/>
      <c r="N15" s="52"/>
      <c r="O15" s="53" t="s">
        <v>19</v>
      </c>
    </row>
    <row r="16" spans="1:15" ht="15" x14ac:dyDescent="0.25">
      <c r="A16" s="45" t="s">
        <v>20</v>
      </c>
      <c r="B16" s="46"/>
      <c r="C16" s="46"/>
      <c r="D16" s="47"/>
      <c r="E16" s="48"/>
      <c r="F16" s="46"/>
      <c r="G16" s="49" t="s">
        <v>21</v>
      </c>
      <c r="H16" s="54" t="s">
        <v>22</v>
      </c>
      <c r="I16" s="51"/>
      <c r="J16" s="51"/>
      <c r="K16" s="52"/>
      <c r="L16" s="47"/>
      <c r="M16" s="47"/>
      <c r="N16" s="52"/>
      <c r="O16" s="55" t="s">
        <v>23</v>
      </c>
    </row>
    <row r="17" spans="1:19" ht="15.75" thickBot="1" x14ac:dyDescent="0.3">
      <c r="A17" s="56" t="s">
        <v>24</v>
      </c>
      <c r="B17" s="57"/>
      <c r="C17" s="57"/>
      <c r="D17" s="58"/>
      <c r="E17" s="58"/>
      <c r="F17" s="57"/>
      <c r="G17" s="59" t="s">
        <v>25</v>
      </c>
      <c r="H17" s="60" t="s">
        <v>26</v>
      </c>
      <c r="I17" s="61"/>
      <c r="J17" s="61"/>
      <c r="K17" s="62"/>
      <c r="L17" s="63"/>
      <c r="M17" s="63"/>
      <c r="N17" s="62"/>
      <c r="O17" s="64">
        <v>3</v>
      </c>
    </row>
    <row r="18" spans="1:19" ht="8.25" customHeight="1" thickTop="1" thickBot="1" x14ac:dyDescent="0.3">
      <c r="A18" s="65"/>
      <c r="G18" s="67"/>
      <c r="H18" s="68"/>
      <c r="I18" s="69"/>
      <c r="J18" s="69"/>
      <c r="K18" s="3"/>
      <c r="L18" s="70"/>
      <c r="M18" s="70"/>
      <c r="N18" s="3"/>
      <c r="O18" s="71"/>
    </row>
    <row r="19" spans="1:19" ht="14.25" hidden="1" thickTop="1" thickBot="1" x14ac:dyDescent="0.3">
      <c r="A19" s="72"/>
      <c r="B19" s="73"/>
      <c r="C19" s="73"/>
      <c r="D19" s="74"/>
      <c r="E19" s="74"/>
      <c r="F19" s="73"/>
      <c r="G19" s="74"/>
      <c r="H19" s="74"/>
      <c r="I19" s="74"/>
      <c r="J19" s="74"/>
      <c r="K19" s="73"/>
      <c r="L19" s="74"/>
      <c r="M19" s="74"/>
      <c r="N19" s="74"/>
      <c r="O19" s="75"/>
    </row>
    <row r="20" spans="1:19" s="84" customFormat="1" x14ac:dyDescent="0.25">
      <c r="A20" s="76" t="s">
        <v>27</v>
      </c>
      <c r="B20" s="77" t="s">
        <v>28</v>
      </c>
      <c r="C20" s="78" t="s">
        <v>29</v>
      </c>
      <c r="D20" s="78" t="s">
        <v>30</v>
      </c>
      <c r="E20" s="78" t="s">
        <v>31</v>
      </c>
      <c r="F20" s="78" t="s">
        <v>32</v>
      </c>
      <c r="G20" s="79" t="s">
        <v>33</v>
      </c>
      <c r="H20" s="80" t="s">
        <v>34</v>
      </c>
      <c r="I20" s="81"/>
      <c r="J20" s="81"/>
      <c r="K20" s="79" t="s">
        <v>35</v>
      </c>
      <c r="L20" s="77"/>
      <c r="M20" s="78" t="s">
        <v>36</v>
      </c>
      <c r="N20" s="82" t="s">
        <v>37</v>
      </c>
      <c r="O20" s="83" t="s">
        <v>38</v>
      </c>
      <c r="S20" s="2"/>
    </row>
    <row r="21" spans="1:19" s="84" customFormat="1" ht="13.5" thickBot="1" x14ac:dyDescent="0.3">
      <c r="A21" s="85"/>
      <c r="B21" s="86"/>
      <c r="C21" s="87"/>
      <c r="D21" s="87"/>
      <c r="E21" s="87"/>
      <c r="F21" s="87"/>
      <c r="G21" s="88"/>
      <c r="H21" s="89" t="s">
        <v>39</v>
      </c>
      <c r="I21" s="89" t="s">
        <v>40</v>
      </c>
      <c r="J21" s="90" t="s">
        <v>41</v>
      </c>
      <c r="K21" s="88"/>
      <c r="L21" s="86"/>
      <c r="M21" s="87"/>
      <c r="N21" s="91"/>
      <c r="O21" s="92"/>
    </row>
    <row r="22" spans="1:19" s="105" customFormat="1" ht="28.5" customHeight="1" x14ac:dyDescent="0.2">
      <c r="A22" s="93">
        <v>1</v>
      </c>
      <c r="B22" s="94">
        <v>97</v>
      </c>
      <c r="C22" s="95">
        <v>10137270643</v>
      </c>
      <c r="D22" s="95" t="s">
        <v>42</v>
      </c>
      <c r="E22" s="96">
        <v>39897</v>
      </c>
      <c r="F22" s="95" t="s">
        <v>43</v>
      </c>
      <c r="G22" s="97" t="s">
        <v>44</v>
      </c>
      <c r="H22" s="98">
        <v>2.3361111111111111E-4</v>
      </c>
      <c r="I22" s="99">
        <f>I23-H22</f>
        <v>1.7879629629629628E-4</v>
      </c>
      <c r="J22" s="98">
        <f>K22-I23</f>
        <v>1.7888888888888886E-4</v>
      </c>
      <c r="K22" s="100">
        <v>5.9129629629629625E-4</v>
      </c>
      <c r="L22" s="101"/>
      <c r="M22" s="102">
        <f>0.75/(HOUR(K22)+MINUTE(K22)/60+SECOND(K22)/3600)</f>
        <v>52.941176470588239</v>
      </c>
      <c r="N22" s="103" t="s">
        <v>45</v>
      </c>
      <c r="O22" s="104"/>
    </row>
    <row r="23" spans="1:19" s="105" customFormat="1" ht="28.5" customHeight="1" x14ac:dyDescent="0.25">
      <c r="A23" s="106"/>
      <c r="B23" s="107">
        <v>94</v>
      </c>
      <c r="C23" s="108">
        <v>10112463400</v>
      </c>
      <c r="D23" s="108" t="s">
        <v>46</v>
      </c>
      <c r="E23" s="109">
        <v>39458</v>
      </c>
      <c r="F23" s="108" t="s">
        <v>43</v>
      </c>
      <c r="G23" s="108" t="s">
        <v>44</v>
      </c>
      <c r="H23" s="110"/>
      <c r="I23" s="111">
        <v>4.1240740740740739E-4</v>
      </c>
      <c r="J23" s="112"/>
      <c r="L23" s="113">
        <f>K22-I22</f>
        <v>4.125E-4</v>
      </c>
      <c r="M23" s="114"/>
      <c r="N23" s="115"/>
      <c r="O23" s="116"/>
    </row>
    <row r="24" spans="1:19" s="105" customFormat="1" ht="28.5" customHeight="1" x14ac:dyDescent="0.25">
      <c r="A24" s="106"/>
      <c r="B24" s="117">
        <v>95</v>
      </c>
      <c r="C24" s="118">
        <v>10131543502</v>
      </c>
      <c r="D24" s="118" t="s">
        <v>47</v>
      </c>
      <c r="E24" s="119">
        <v>39647</v>
      </c>
      <c r="F24" s="118" t="s">
        <v>48</v>
      </c>
      <c r="G24" s="118" t="s">
        <v>44</v>
      </c>
      <c r="H24" s="120"/>
      <c r="I24" s="121"/>
      <c r="J24" s="122"/>
      <c r="K24" s="122"/>
      <c r="L24" s="123"/>
      <c r="M24" s="124"/>
      <c r="N24" s="115"/>
      <c r="O24" s="116"/>
    </row>
    <row r="25" spans="1:19" s="105" customFormat="1" ht="28.5" customHeight="1" thickBot="1" x14ac:dyDescent="0.35">
      <c r="A25" s="125"/>
      <c r="B25" s="126">
        <v>96</v>
      </c>
      <c r="C25" s="127">
        <v>10128419492</v>
      </c>
      <c r="D25" s="127" t="s">
        <v>49</v>
      </c>
      <c r="E25" s="128">
        <v>39785</v>
      </c>
      <c r="F25" s="127" t="s">
        <v>48</v>
      </c>
      <c r="G25" s="129" t="s">
        <v>44</v>
      </c>
      <c r="H25" s="130"/>
      <c r="I25" s="130"/>
      <c r="J25" s="131"/>
      <c r="K25" s="132"/>
      <c r="L25" s="133"/>
      <c r="M25" s="134"/>
      <c r="N25" s="135"/>
      <c r="O25" s="136"/>
    </row>
    <row r="26" spans="1:19" s="105" customFormat="1" ht="28.5" customHeight="1" x14ac:dyDescent="0.25">
      <c r="A26" s="93">
        <v>2</v>
      </c>
      <c r="B26" s="94">
        <v>83</v>
      </c>
      <c r="C26" s="95">
        <v>10137919432</v>
      </c>
      <c r="D26" s="95" t="s">
        <v>50</v>
      </c>
      <c r="E26" s="96">
        <v>39688</v>
      </c>
      <c r="F26" s="95" t="s">
        <v>43</v>
      </c>
      <c r="G26" s="95" t="s">
        <v>51</v>
      </c>
      <c r="H26" s="98">
        <v>2.3800925925925923E-4</v>
      </c>
      <c r="I26" s="99">
        <f>I27-H26</f>
        <v>1.8502314814814816E-4</v>
      </c>
      <c r="J26" s="98">
        <f>K26-I27</f>
        <v>1.8427083333333332E-4</v>
      </c>
      <c r="K26" s="100">
        <v>6.0730324074074072E-4</v>
      </c>
      <c r="L26" s="137">
        <f>K25-I25</f>
        <v>0</v>
      </c>
      <c r="M26" s="102">
        <f>0.75/(HOUR(K26)+MINUTE(K26)/60+SECOND(K26)/3600)</f>
        <v>51.923076923076927</v>
      </c>
      <c r="N26" s="138" t="s">
        <v>45</v>
      </c>
      <c r="O26" s="104"/>
    </row>
    <row r="27" spans="1:19" s="105" customFormat="1" ht="28.5" customHeight="1" x14ac:dyDescent="0.3">
      <c r="A27" s="106"/>
      <c r="B27" s="139">
        <v>80</v>
      </c>
      <c r="C27" s="140">
        <v>10142335255</v>
      </c>
      <c r="D27" s="140" t="s">
        <v>52</v>
      </c>
      <c r="E27" s="141">
        <v>39650</v>
      </c>
      <c r="F27" s="140" t="s">
        <v>43</v>
      </c>
      <c r="G27" s="142" t="s">
        <v>51</v>
      </c>
      <c r="H27" s="110"/>
      <c r="I27" s="111">
        <v>4.230324074074074E-4</v>
      </c>
      <c r="J27" s="112"/>
      <c r="K27" s="143"/>
      <c r="L27" s="144"/>
      <c r="M27" s="114"/>
      <c r="N27" s="145"/>
      <c r="O27" s="116"/>
      <c r="R27" s="146"/>
    </row>
    <row r="28" spans="1:19" s="105" customFormat="1" ht="28.5" customHeight="1" x14ac:dyDescent="0.3">
      <c r="A28" s="106"/>
      <c r="B28" s="117">
        <v>77</v>
      </c>
      <c r="C28" s="118">
        <v>10132789849</v>
      </c>
      <c r="D28" s="118" t="s">
        <v>53</v>
      </c>
      <c r="E28" s="119">
        <v>39558</v>
      </c>
      <c r="F28" s="118" t="s">
        <v>43</v>
      </c>
      <c r="G28" s="147" t="s">
        <v>51</v>
      </c>
      <c r="H28" s="120"/>
      <c r="I28" s="121"/>
      <c r="J28" s="148"/>
      <c r="K28" s="143"/>
      <c r="L28" s="144"/>
      <c r="M28" s="124"/>
      <c r="N28" s="145"/>
      <c r="O28" s="116"/>
    </row>
    <row r="29" spans="1:19" s="105" customFormat="1" ht="28.5" customHeight="1" thickBot="1" x14ac:dyDescent="0.3">
      <c r="A29" s="125"/>
      <c r="B29" s="126">
        <v>78</v>
      </c>
      <c r="C29" s="127">
        <v>10132790051</v>
      </c>
      <c r="D29" s="127" t="s">
        <v>54</v>
      </c>
      <c r="E29" s="128">
        <v>39616</v>
      </c>
      <c r="F29" s="127" t="s">
        <v>43</v>
      </c>
      <c r="G29" s="127" t="s">
        <v>51</v>
      </c>
      <c r="H29" s="130"/>
      <c r="I29" s="149"/>
      <c r="J29" s="150"/>
      <c r="K29" s="150"/>
      <c r="L29" s="151">
        <f>K27-I27</f>
        <v>-4.230324074074074E-4</v>
      </c>
      <c r="M29" s="134"/>
      <c r="N29" s="135"/>
      <c r="O29" s="136"/>
    </row>
    <row r="30" spans="1:19" s="105" customFormat="1" ht="28.5" customHeight="1" x14ac:dyDescent="0.2">
      <c r="A30" s="93">
        <v>3</v>
      </c>
      <c r="B30" s="94">
        <v>38</v>
      </c>
      <c r="C30" s="95">
        <v>10144646380</v>
      </c>
      <c r="D30" s="95" t="s">
        <v>55</v>
      </c>
      <c r="E30" s="96">
        <v>40348</v>
      </c>
      <c r="F30" s="95" t="s">
        <v>43</v>
      </c>
      <c r="G30" s="97" t="s">
        <v>56</v>
      </c>
      <c r="H30" s="98">
        <v>2.304513888888889E-4</v>
      </c>
      <c r="I30" s="99">
        <v>4.1317129629629625E-4</v>
      </c>
      <c r="J30" s="98">
        <f>K30-I31</f>
        <v>6.0635416666666672E-4</v>
      </c>
      <c r="K30" s="100">
        <v>6.0635416666666672E-4</v>
      </c>
      <c r="L30" s="220"/>
      <c r="M30" s="211">
        <f>0.75/(HOUR(K30)+MINUTE(K30)/60+SECOND(K30)/3600)</f>
        <v>51.923076923076927</v>
      </c>
      <c r="N30" s="138" t="s">
        <v>45</v>
      </c>
      <c r="O30" s="104"/>
      <c r="Q30" s="152"/>
    </row>
    <row r="31" spans="1:19" s="105" customFormat="1" ht="28.5" customHeight="1" x14ac:dyDescent="0.2">
      <c r="A31" s="106"/>
      <c r="B31" s="139">
        <v>35</v>
      </c>
      <c r="C31" s="140">
        <v>10137422207</v>
      </c>
      <c r="D31" s="140" t="s">
        <v>57</v>
      </c>
      <c r="E31" s="141">
        <v>39866</v>
      </c>
      <c r="F31" s="140" t="s">
        <v>43</v>
      </c>
      <c r="G31" s="140" t="s">
        <v>56</v>
      </c>
      <c r="H31" s="110"/>
      <c r="I31" s="111"/>
      <c r="J31" s="112"/>
      <c r="K31" s="221"/>
      <c r="L31" s="222">
        <f>K30-I30</f>
        <v>1.9318287037037047E-4</v>
      </c>
      <c r="M31" s="212"/>
      <c r="N31" s="145"/>
      <c r="O31" s="116"/>
    </row>
    <row r="32" spans="1:19" s="105" customFormat="1" ht="28.5" customHeight="1" thickBot="1" x14ac:dyDescent="0.25">
      <c r="A32" s="125"/>
      <c r="B32" s="153">
        <v>32</v>
      </c>
      <c r="C32" s="154">
        <v>10127613180</v>
      </c>
      <c r="D32" s="154" t="s">
        <v>58</v>
      </c>
      <c r="E32" s="155">
        <v>39810</v>
      </c>
      <c r="F32" s="154" t="s">
        <v>43</v>
      </c>
      <c r="G32" s="154" t="s">
        <v>56</v>
      </c>
      <c r="H32" s="223"/>
      <c r="I32" s="213"/>
      <c r="J32" s="224"/>
      <c r="K32" s="224"/>
      <c r="L32" s="225"/>
      <c r="M32" s="214"/>
      <c r="N32" s="135"/>
      <c r="O32" s="136"/>
    </row>
    <row r="33" spans="1:112" s="105" customFormat="1" ht="28.5" customHeight="1" x14ac:dyDescent="0.2">
      <c r="A33" s="93">
        <v>4</v>
      </c>
      <c r="B33" s="156">
        <v>110</v>
      </c>
      <c r="C33" s="95">
        <v>10142531073</v>
      </c>
      <c r="D33" s="95" t="s">
        <v>59</v>
      </c>
      <c r="E33" s="96">
        <v>40447</v>
      </c>
      <c r="F33" s="95" t="s">
        <v>43</v>
      </c>
      <c r="G33" s="95" t="s">
        <v>51</v>
      </c>
      <c r="H33" s="98">
        <v>2.4704861111111108E-4</v>
      </c>
      <c r="I33" s="99">
        <f>I34-H33</f>
        <v>1.9630787037037034E-4</v>
      </c>
      <c r="J33" s="98">
        <f>K33-I34</f>
        <v>1.9407407407407405E-4</v>
      </c>
      <c r="K33" s="100">
        <v>6.3743055555555547E-4</v>
      </c>
      <c r="L33" s="226" t="e">
        <f>#REF!-#REF!</f>
        <v>#REF!</v>
      </c>
      <c r="M33" s="211">
        <f>0.75/(HOUR(K33)+MINUTE(K33)/60+SECOND(K33)/3600)</f>
        <v>49.090909090909093</v>
      </c>
      <c r="N33" s="138" t="s">
        <v>60</v>
      </c>
      <c r="O33" s="104"/>
    </row>
    <row r="34" spans="1:112" s="105" customFormat="1" ht="28.5" customHeight="1" x14ac:dyDescent="0.2">
      <c r="A34" s="106"/>
      <c r="B34" s="139">
        <v>92</v>
      </c>
      <c r="C34" s="140">
        <v>10142594933</v>
      </c>
      <c r="D34" s="140" t="s">
        <v>61</v>
      </c>
      <c r="E34" s="141">
        <v>39863</v>
      </c>
      <c r="F34" s="140" t="s">
        <v>43</v>
      </c>
      <c r="G34" s="142" t="s">
        <v>51</v>
      </c>
      <c r="H34" s="110"/>
      <c r="I34" s="111">
        <v>4.4335648148148142E-4</v>
      </c>
      <c r="J34" s="112"/>
      <c r="K34" s="111"/>
      <c r="L34" s="227"/>
      <c r="M34" s="212"/>
      <c r="N34" s="157"/>
      <c r="O34" s="116"/>
    </row>
    <row r="35" spans="1:112" s="105" customFormat="1" ht="28.5" customHeight="1" x14ac:dyDescent="0.2">
      <c r="A35" s="106"/>
      <c r="B35" s="117">
        <v>89</v>
      </c>
      <c r="C35" s="118">
        <v>10142531275</v>
      </c>
      <c r="D35" s="118" t="s">
        <v>62</v>
      </c>
      <c r="E35" s="119">
        <v>40175</v>
      </c>
      <c r="F35" s="118" t="s">
        <v>43</v>
      </c>
      <c r="G35" s="147" t="s">
        <v>51</v>
      </c>
      <c r="H35" s="208"/>
      <c r="I35" s="215"/>
      <c r="J35" s="228"/>
      <c r="K35" s="111"/>
      <c r="L35" s="227"/>
      <c r="M35" s="216"/>
      <c r="N35" s="157"/>
      <c r="O35" s="116"/>
    </row>
    <row r="36" spans="1:112" s="105" customFormat="1" ht="28.5" customHeight="1" thickBot="1" x14ac:dyDescent="0.25">
      <c r="A36" s="125"/>
      <c r="B36" s="126">
        <v>85</v>
      </c>
      <c r="C36" s="127">
        <v>10144070141</v>
      </c>
      <c r="D36" s="127" t="s">
        <v>63</v>
      </c>
      <c r="E36" s="128">
        <v>40067</v>
      </c>
      <c r="F36" s="127" t="s">
        <v>45</v>
      </c>
      <c r="G36" s="127" t="s">
        <v>51</v>
      </c>
      <c r="H36" s="223"/>
      <c r="I36" s="229"/>
      <c r="J36" s="224"/>
      <c r="K36" s="224"/>
      <c r="L36" s="225">
        <f>K34-I34</f>
        <v>-4.4335648148148142E-4</v>
      </c>
      <c r="M36" s="214"/>
      <c r="N36" s="158"/>
      <c r="O36" s="136"/>
    </row>
    <row r="37" spans="1:112" s="105" customFormat="1" ht="28.5" customHeight="1" x14ac:dyDescent="0.25">
      <c r="A37" s="93">
        <v>5</v>
      </c>
      <c r="B37" s="94">
        <v>69</v>
      </c>
      <c r="C37" s="94">
        <v>10132012435</v>
      </c>
      <c r="D37" s="94" t="s">
        <v>64</v>
      </c>
      <c r="E37" s="209">
        <v>39524</v>
      </c>
      <c r="F37" s="94" t="s">
        <v>43</v>
      </c>
      <c r="G37" s="210" t="s">
        <v>56</v>
      </c>
      <c r="H37" s="98">
        <v>2.5223379629629624E-4</v>
      </c>
      <c r="I37" s="99">
        <v>1.9959490740740739E-4</v>
      </c>
      <c r="J37" s="98">
        <v>2.0583333333333337E-4</v>
      </c>
      <c r="K37" s="100">
        <v>6.57662037037037E-4</v>
      </c>
      <c r="L37" s="230">
        <v>0</v>
      </c>
      <c r="M37" s="217">
        <v>47.368421052631575</v>
      </c>
      <c r="N37" s="138" t="s">
        <v>84</v>
      </c>
      <c r="O37" s="104"/>
    </row>
    <row r="38" spans="1:112" s="105" customFormat="1" ht="28.5" customHeight="1" x14ac:dyDescent="0.2">
      <c r="A38" s="106"/>
      <c r="B38" s="139">
        <v>68</v>
      </c>
      <c r="C38" s="140">
        <v>10133870892</v>
      </c>
      <c r="D38" s="140" t="s">
        <v>65</v>
      </c>
      <c r="E38" s="141">
        <v>39912</v>
      </c>
      <c r="F38" s="140" t="s">
        <v>45</v>
      </c>
      <c r="G38" s="140" t="s">
        <v>56</v>
      </c>
      <c r="H38" s="110"/>
      <c r="I38" s="208">
        <v>4.5182870370370364E-4</v>
      </c>
      <c r="J38" s="208"/>
      <c r="K38" s="236"/>
      <c r="L38" s="231"/>
      <c r="M38" s="218"/>
      <c r="N38" s="145"/>
      <c r="O38" s="116"/>
    </row>
    <row r="39" spans="1:112" s="105" customFormat="1" ht="28.5" customHeight="1" x14ac:dyDescent="0.2">
      <c r="A39" s="106"/>
      <c r="B39" s="117">
        <v>67</v>
      </c>
      <c r="C39" s="118">
        <v>10144647390</v>
      </c>
      <c r="D39" s="118" t="s">
        <v>66</v>
      </c>
      <c r="E39" s="119">
        <v>39954</v>
      </c>
      <c r="F39" s="118" t="s">
        <v>45</v>
      </c>
      <c r="G39" s="118" t="s">
        <v>56</v>
      </c>
      <c r="H39" s="208"/>
      <c r="I39" s="219"/>
      <c r="J39" s="221"/>
      <c r="K39" s="237"/>
      <c r="L39" s="222"/>
      <c r="M39" s="216"/>
      <c r="N39" s="157"/>
      <c r="O39" s="116"/>
    </row>
    <row r="40" spans="1:112" s="105" customFormat="1" ht="28.5" customHeight="1" thickBot="1" x14ac:dyDescent="0.25">
      <c r="A40" s="125"/>
      <c r="B40" s="126">
        <v>31</v>
      </c>
      <c r="C40" s="127">
        <v>10144647289</v>
      </c>
      <c r="D40" s="127" t="s">
        <v>67</v>
      </c>
      <c r="E40" s="128">
        <v>40258</v>
      </c>
      <c r="F40" s="127" t="s">
        <v>45</v>
      </c>
      <c r="G40" s="129" t="s">
        <v>56</v>
      </c>
      <c r="H40" s="223"/>
      <c r="I40" s="223"/>
      <c r="J40" s="232"/>
      <c r="K40" s="238"/>
      <c r="L40" s="233"/>
      <c r="M40" s="214"/>
      <c r="N40" s="158"/>
      <c r="O40" s="136"/>
    </row>
    <row r="41" spans="1:112" s="105" customFormat="1" ht="28.5" customHeight="1" x14ac:dyDescent="0.2">
      <c r="A41" s="93">
        <v>6</v>
      </c>
      <c r="B41" s="94">
        <v>33</v>
      </c>
      <c r="C41" s="95">
        <v>10116905087</v>
      </c>
      <c r="D41" s="95" t="s">
        <v>68</v>
      </c>
      <c r="E41" s="96">
        <v>39661</v>
      </c>
      <c r="F41" s="95" t="s">
        <v>45</v>
      </c>
      <c r="G41" s="95" t="s">
        <v>56</v>
      </c>
      <c r="H41" s="98">
        <v>2.4520833333333334E-4</v>
      </c>
      <c r="I41" s="99">
        <v>1.7656250000000007E-4</v>
      </c>
      <c r="J41" s="98">
        <v>2.2516203703703701E-4</v>
      </c>
      <c r="K41" s="100">
        <v>6.4693287037037041E-4</v>
      </c>
      <c r="L41" s="234">
        <v>0</v>
      </c>
      <c r="M41" s="217">
        <v>48.214285714285715</v>
      </c>
      <c r="N41" s="159" t="s">
        <v>84</v>
      </c>
      <c r="O41" s="104"/>
    </row>
    <row r="42" spans="1:112" s="105" customFormat="1" ht="28.5" customHeight="1" x14ac:dyDescent="0.2">
      <c r="A42" s="106"/>
      <c r="B42" s="139">
        <v>43</v>
      </c>
      <c r="C42" s="140">
        <v>10140508120</v>
      </c>
      <c r="D42" s="140" t="s">
        <v>69</v>
      </c>
      <c r="E42" s="141">
        <v>40294</v>
      </c>
      <c r="F42" s="140" t="s">
        <v>45</v>
      </c>
      <c r="G42" s="142" t="s">
        <v>56</v>
      </c>
      <c r="H42" s="110"/>
      <c r="I42" s="208">
        <v>4.2177083333333341E-4</v>
      </c>
      <c r="J42" s="208"/>
      <c r="K42" s="208"/>
      <c r="L42" s="235"/>
      <c r="M42" s="218"/>
      <c r="N42" s="157"/>
      <c r="O42" s="116"/>
    </row>
    <row r="43" spans="1:112" s="105" customFormat="1" ht="28.5" customHeight="1" thickBot="1" x14ac:dyDescent="0.3">
      <c r="A43" s="125"/>
      <c r="B43" s="153">
        <v>42</v>
      </c>
      <c r="C43" s="153">
        <v>10132679614</v>
      </c>
      <c r="D43" s="154" t="s">
        <v>70</v>
      </c>
      <c r="E43" s="155">
        <v>40357</v>
      </c>
      <c r="F43" s="154" t="s">
        <v>45</v>
      </c>
      <c r="G43" s="154" t="s">
        <v>56</v>
      </c>
      <c r="H43" s="130"/>
      <c r="I43" s="150"/>
      <c r="J43" s="150"/>
      <c r="K43" s="150"/>
      <c r="L43" s="151">
        <f>K42-I42</f>
        <v>-4.2177083333333341E-4</v>
      </c>
      <c r="M43" s="134"/>
      <c r="N43" s="158"/>
      <c r="O43" s="136"/>
    </row>
    <row r="44" spans="1:112" s="164" customFormat="1" ht="13.5" thickBot="1" x14ac:dyDescent="0.3">
      <c r="A44" s="160"/>
      <c r="B44" s="161"/>
      <c r="C44" s="161"/>
      <c r="D44" s="162"/>
      <c r="E44" s="162"/>
      <c r="F44" s="161"/>
      <c r="G44" s="162"/>
      <c r="H44" s="162"/>
      <c r="I44" s="162"/>
      <c r="J44" s="162"/>
      <c r="K44" s="162"/>
      <c r="L44" s="162"/>
      <c r="M44" s="162"/>
      <c r="N44" s="162"/>
      <c r="O44" s="16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</row>
    <row r="45" spans="1:112" ht="7.5" customHeight="1" thickTop="1" thickBot="1" x14ac:dyDescent="0.3">
      <c r="A45" s="165"/>
      <c r="K45" s="2"/>
      <c r="O45" s="166"/>
    </row>
    <row r="46" spans="1:112" ht="15.75" thickTop="1" x14ac:dyDescent="0.25">
      <c r="A46" s="167" t="s">
        <v>71</v>
      </c>
      <c r="B46" s="168"/>
      <c r="C46" s="168"/>
      <c r="D46" s="168"/>
      <c r="E46" s="169"/>
      <c r="F46" s="169"/>
      <c r="G46" s="169" t="s">
        <v>72</v>
      </c>
      <c r="H46" s="169"/>
      <c r="I46" s="169"/>
      <c r="J46" s="169"/>
      <c r="K46" s="169"/>
      <c r="L46" s="169"/>
      <c r="M46" s="169"/>
      <c r="N46" s="169"/>
      <c r="O46" s="170"/>
      <c r="P46" s="72"/>
    </row>
    <row r="47" spans="1:112" x14ac:dyDescent="0.2">
      <c r="A47" s="171" t="s">
        <v>73</v>
      </c>
      <c r="B47" s="171"/>
      <c r="C47" s="172"/>
      <c r="D47" s="171"/>
      <c r="E47" s="173"/>
      <c r="F47" s="171"/>
      <c r="G47" s="174" t="s">
        <v>74</v>
      </c>
      <c r="H47" s="175">
        <v>3</v>
      </c>
      <c r="I47" s="176" t="s">
        <v>75</v>
      </c>
      <c r="J47" s="177">
        <f>COUNTIF(F17:F58,"ЗМС")</f>
        <v>0</v>
      </c>
      <c r="K47" s="178"/>
      <c r="L47" s="179"/>
      <c r="M47" s="180"/>
      <c r="N47" s="181"/>
      <c r="O47" s="182"/>
      <c r="P47" s="72"/>
    </row>
    <row r="48" spans="1:112" x14ac:dyDescent="0.2">
      <c r="A48" s="171" t="s">
        <v>76</v>
      </c>
      <c r="B48" s="171"/>
      <c r="C48" s="183"/>
      <c r="D48" s="171"/>
      <c r="E48" s="173"/>
      <c r="F48" s="171"/>
      <c r="G48" s="184" t="s">
        <v>77</v>
      </c>
      <c r="H48" s="185">
        <f>H49+H53</f>
        <v>6</v>
      </c>
      <c r="I48" s="176" t="s">
        <v>78</v>
      </c>
      <c r="J48" s="177">
        <f>COUNTIF(F17:F58,"МСМК")</f>
        <v>0</v>
      </c>
      <c r="K48" s="178"/>
      <c r="L48" s="179"/>
      <c r="M48" s="180"/>
      <c r="N48" s="181"/>
      <c r="O48" s="182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</row>
    <row r="49" spans="1:39" ht="15" x14ac:dyDescent="0.2">
      <c r="A49" s="171"/>
      <c r="B49" s="171"/>
      <c r="C49" s="183"/>
      <c r="D49" s="171"/>
      <c r="E49" s="173"/>
      <c r="F49" s="171"/>
      <c r="G49" s="184" t="s">
        <v>79</v>
      </c>
      <c r="H49" s="185">
        <f>H50+H51+H52</f>
        <v>6</v>
      </c>
      <c r="I49" s="176" t="s">
        <v>48</v>
      </c>
      <c r="J49" s="177">
        <f>COUNTIF(F17:F58,"МС")</f>
        <v>2</v>
      </c>
      <c r="K49" s="178"/>
      <c r="L49" s="179"/>
      <c r="M49" s="180"/>
      <c r="N49" s="181"/>
      <c r="O49" s="182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6"/>
      <c r="AG49" s="186"/>
      <c r="AH49" s="186"/>
      <c r="AI49" s="186"/>
      <c r="AJ49" s="186"/>
      <c r="AK49" s="186"/>
      <c r="AL49" s="186"/>
      <c r="AM49" s="186"/>
    </row>
    <row r="50" spans="1:39" ht="15" x14ac:dyDescent="0.2">
      <c r="A50" s="171"/>
      <c r="B50" s="171"/>
      <c r="C50" s="183"/>
      <c r="D50" s="171"/>
      <c r="E50" s="173"/>
      <c r="F50" s="171"/>
      <c r="G50" s="184" t="s">
        <v>80</v>
      </c>
      <c r="H50" s="185">
        <f>COUNT(A17:A44)</f>
        <v>6</v>
      </c>
      <c r="I50" s="176" t="s">
        <v>43</v>
      </c>
      <c r="J50" s="177">
        <f>COUNTIF(F17:F58,"КМС")</f>
        <v>13</v>
      </c>
      <c r="K50" s="178"/>
      <c r="L50" s="179"/>
      <c r="M50" s="180"/>
      <c r="N50" s="181"/>
      <c r="O50" s="182"/>
      <c r="P50" s="188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6"/>
      <c r="AG50" s="186"/>
      <c r="AH50" s="186"/>
      <c r="AI50" s="186"/>
      <c r="AJ50" s="186"/>
      <c r="AK50" s="186"/>
      <c r="AL50" s="186"/>
      <c r="AM50" s="186"/>
    </row>
    <row r="51" spans="1:39" x14ac:dyDescent="0.2">
      <c r="A51" s="171"/>
      <c r="B51" s="171"/>
      <c r="C51" s="183"/>
      <c r="D51" s="171"/>
      <c r="E51" s="173"/>
      <c r="F51" s="171"/>
      <c r="G51" s="184" t="s">
        <v>81</v>
      </c>
      <c r="H51" s="185">
        <f>COUNTIF(A17:A44,"НФ")</f>
        <v>0</v>
      </c>
      <c r="I51" s="176" t="s">
        <v>45</v>
      </c>
      <c r="J51" s="177">
        <f>COUNTIF(F17:F58,"1 СР")</f>
        <v>7</v>
      </c>
      <c r="K51" s="178"/>
      <c r="L51" s="179"/>
      <c r="M51" s="180"/>
      <c r="N51" s="181"/>
      <c r="O51" s="182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</row>
    <row r="52" spans="1:39" x14ac:dyDescent="0.2">
      <c r="A52" s="171"/>
      <c r="B52" s="171"/>
      <c r="C52" s="183"/>
      <c r="D52" s="171"/>
      <c r="E52" s="173"/>
      <c r="F52" s="171"/>
      <c r="G52" s="184" t="s">
        <v>82</v>
      </c>
      <c r="H52" s="185">
        <f>COUNTIF(A17:A44,"ДСКВ")</f>
        <v>0</v>
      </c>
      <c r="I52" s="190" t="s">
        <v>60</v>
      </c>
      <c r="J52" s="177">
        <f>COUNTIF(F17:F58,"2 СР")</f>
        <v>0</v>
      </c>
      <c r="K52" s="178"/>
      <c r="L52" s="179"/>
      <c r="M52" s="180"/>
      <c r="N52" s="181"/>
      <c r="O52" s="182"/>
    </row>
    <row r="53" spans="1:39" x14ac:dyDescent="0.2">
      <c r="A53" s="171"/>
      <c r="B53" s="171"/>
      <c r="C53" s="183"/>
      <c r="D53" s="171"/>
      <c r="E53" s="173"/>
      <c r="F53" s="171"/>
      <c r="G53" s="184" t="s">
        <v>83</v>
      </c>
      <c r="H53" s="185">
        <f>COUNTIF(A17:A44,"НС")</f>
        <v>0</v>
      </c>
      <c r="I53" s="190" t="s">
        <v>84</v>
      </c>
      <c r="J53" s="177">
        <f>COUNTIF(F17:F58,"3 СР")</f>
        <v>0</v>
      </c>
      <c r="K53" s="178"/>
      <c r="L53" s="179"/>
      <c r="M53" s="180"/>
      <c r="N53" s="181"/>
      <c r="O53" s="182"/>
      <c r="P53" s="72"/>
    </row>
    <row r="54" spans="1:39" ht="15" x14ac:dyDescent="0.25">
      <c r="A54" s="191"/>
      <c r="B54" s="192"/>
      <c r="C54" s="192"/>
      <c r="D54" s="192"/>
      <c r="E54" s="192" t="s">
        <v>85</v>
      </c>
      <c r="F54" s="192"/>
      <c r="G54" s="192"/>
      <c r="H54" s="192" t="s">
        <v>86</v>
      </c>
      <c r="I54" s="192"/>
      <c r="J54" s="192"/>
      <c r="K54" s="192"/>
      <c r="L54" s="192"/>
      <c r="M54" s="192" t="s">
        <v>87</v>
      </c>
      <c r="N54" s="192"/>
      <c r="O54" s="193"/>
    </row>
    <row r="55" spans="1:39" x14ac:dyDescent="0.25">
      <c r="A55" s="194"/>
      <c r="B55" s="195"/>
      <c r="C55" s="195"/>
      <c r="D55" s="195"/>
      <c r="E55" s="195"/>
      <c r="F55" s="196"/>
      <c r="G55" s="196"/>
      <c r="H55" s="196"/>
      <c r="I55" s="196"/>
      <c r="J55" s="196"/>
      <c r="K55" s="196"/>
      <c r="L55" s="196"/>
      <c r="M55" s="196"/>
      <c r="N55" s="196"/>
      <c r="O55" s="197"/>
    </row>
    <row r="56" spans="1:39" x14ac:dyDescent="0.25">
      <c r="A56" s="198"/>
      <c r="B56" s="199"/>
      <c r="C56" s="199"/>
      <c r="D56" s="199"/>
      <c r="E56" s="200"/>
      <c r="F56" s="199"/>
      <c r="G56" s="199"/>
      <c r="H56" s="201"/>
      <c r="I56" s="201"/>
      <c r="J56" s="201"/>
      <c r="K56" s="201"/>
      <c r="L56" s="201"/>
      <c r="M56" s="199"/>
      <c r="N56" s="199"/>
      <c r="O56" s="202"/>
    </row>
    <row r="57" spans="1:39" x14ac:dyDescent="0.25">
      <c r="A57" s="198"/>
      <c r="B57" s="199"/>
      <c r="C57" s="199"/>
      <c r="D57" s="199"/>
      <c r="E57" s="200"/>
      <c r="F57" s="199"/>
      <c r="G57" s="199"/>
      <c r="H57" s="201"/>
      <c r="I57" s="201"/>
      <c r="J57" s="201"/>
      <c r="K57" s="201"/>
      <c r="L57" s="201"/>
      <c r="M57" s="199"/>
      <c r="N57" s="199"/>
      <c r="O57" s="202"/>
    </row>
    <row r="58" spans="1:39" x14ac:dyDescent="0.25">
      <c r="A58" s="198"/>
      <c r="B58" s="199"/>
      <c r="C58" s="199"/>
      <c r="D58" s="199"/>
      <c r="E58" s="200"/>
      <c r="F58" s="199"/>
      <c r="G58" s="199"/>
      <c r="H58" s="201"/>
      <c r="I58" s="201"/>
      <c r="J58" s="201"/>
      <c r="K58" s="201"/>
      <c r="L58" s="201"/>
      <c r="M58" s="199"/>
      <c r="N58" s="199"/>
      <c r="O58" s="202"/>
    </row>
    <row r="59" spans="1:39" x14ac:dyDescent="0.25">
      <c r="A59" s="198"/>
      <c r="B59" s="199"/>
      <c r="C59" s="199"/>
      <c r="D59" s="199"/>
      <c r="E59" s="200"/>
      <c r="F59" s="199"/>
      <c r="G59" s="199"/>
      <c r="H59" s="201"/>
      <c r="I59" s="201"/>
      <c r="J59" s="201"/>
      <c r="K59" s="201"/>
      <c r="L59" s="201"/>
      <c r="M59" s="203"/>
      <c r="N59" s="204"/>
      <c r="O59" s="202"/>
    </row>
    <row r="60" spans="1:39" ht="13.5" thickBot="1" x14ac:dyDescent="0.3">
      <c r="A60" s="205" t="s">
        <v>88</v>
      </c>
      <c r="B60" s="206"/>
      <c r="C60" s="206"/>
      <c r="D60" s="206"/>
      <c r="E60" s="206" t="str">
        <f>G15</f>
        <v xml:space="preserve">Валова А.С. (ВК, г. САНКТ -ПЕТЕРБУРГ) </v>
      </c>
      <c r="F60" s="206"/>
      <c r="G60" s="206"/>
      <c r="H60" s="206" t="str">
        <f>G16</f>
        <v xml:space="preserve">Михайлова И.Н. (ВК, г. САНКТ -ПЕТЕРБУРГ) </v>
      </c>
      <c r="I60" s="206"/>
      <c r="J60" s="206"/>
      <c r="K60" s="206"/>
      <c r="L60" s="206"/>
      <c r="M60" s="206" t="str">
        <f>G17</f>
        <v xml:space="preserve">Соловьев Г.Н. (ВК, г. САНКТ- ПЕТЕРБУРГ) </v>
      </c>
      <c r="N60" s="206"/>
      <c r="O60" s="207"/>
    </row>
    <row r="61" spans="1:39" ht="15.75" thickTop="1" x14ac:dyDescent="0.25">
      <c r="C61" s="65"/>
    </row>
  </sheetData>
  <mergeCells count="38">
    <mergeCell ref="A60:D60"/>
    <mergeCell ref="E60:G60"/>
    <mergeCell ref="H60:L60"/>
    <mergeCell ref="M60:O60"/>
    <mergeCell ref="A54:D54"/>
    <mergeCell ref="E54:G54"/>
    <mergeCell ref="H54:L54"/>
    <mergeCell ref="M54:O54"/>
    <mergeCell ref="A55:E55"/>
    <mergeCell ref="F55:O55"/>
    <mergeCell ref="A26:A29"/>
    <mergeCell ref="A30:A32"/>
    <mergeCell ref="A33:A36"/>
    <mergeCell ref="A37:A40"/>
    <mergeCell ref="A41:A43"/>
    <mergeCell ref="A46:D46"/>
    <mergeCell ref="H20:J20"/>
    <mergeCell ref="K20:L21"/>
    <mergeCell ref="M20:M21"/>
    <mergeCell ref="N20:N21"/>
    <mergeCell ref="O20:O21"/>
    <mergeCell ref="A22:A25"/>
    <mergeCell ref="A8:O8"/>
    <mergeCell ref="A9:O9"/>
    <mergeCell ref="A13:G13"/>
    <mergeCell ref="A20:A21"/>
    <mergeCell ref="B20:B21"/>
    <mergeCell ref="C20:C21"/>
    <mergeCell ref="D20:D21"/>
    <mergeCell ref="E20:E21"/>
    <mergeCell ref="F20:F21"/>
    <mergeCell ref="G20:G21"/>
    <mergeCell ref="A1:O1"/>
    <mergeCell ref="A2:O2"/>
    <mergeCell ref="A4:O4"/>
    <mergeCell ref="A5:O5"/>
    <mergeCell ref="A6:O6"/>
    <mergeCell ref="A7:O7"/>
  </mergeCells>
  <pageMargins left="0" right="0" top="0" bottom="0" header="0" footer="0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750 ю15-16 ФИН</vt:lpstr>
      <vt:lpstr>'ком спринт 750 ю15-16 ФИН'!Область_печати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SHVSM</cp:lastModifiedBy>
  <dcterms:created xsi:type="dcterms:W3CDTF">2024-10-17T11:38:51Z</dcterms:created>
  <dcterms:modified xsi:type="dcterms:W3CDTF">2024-10-17T11:40:35Z</dcterms:modified>
</cp:coreProperties>
</file>