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. г. на время" sheetId="122" r:id="rId1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'Инд. г. на время'!$21:$22</definedName>
    <definedName name="_xlnm.Print_Area" localSheetId="0">'Инд. г. на время'!$A$1:$M$126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22" l="1"/>
  <c r="K25" i="122"/>
  <c r="J26" i="122"/>
  <c r="K26" i="122"/>
  <c r="J27" i="122"/>
  <c r="K27" i="122"/>
  <c r="J28" i="122"/>
  <c r="K28" i="122"/>
  <c r="J29" i="122"/>
  <c r="K29" i="122"/>
  <c r="J30" i="122"/>
  <c r="K30" i="122"/>
  <c r="J31" i="122"/>
  <c r="K31" i="122"/>
  <c r="J32" i="122"/>
  <c r="K32" i="122"/>
  <c r="J33" i="122"/>
  <c r="K33" i="122"/>
  <c r="J34" i="122"/>
  <c r="K34" i="122"/>
  <c r="J35" i="122"/>
  <c r="K35" i="122"/>
  <c r="J36" i="122"/>
  <c r="K36" i="122"/>
  <c r="J37" i="122"/>
  <c r="K37" i="122"/>
  <c r="J38" i="122"/>
  <c r="K38" i="122"/>
  <c r="J39" i="122"/>
  <c r="K39" i="122"/>
  <c r="J40" i="122"/>
  <c r="K40" i="122"/>
  <c r="J41" i="122"/>
  <c r="K41" i="122"/>
  <c r="J42" i="122"/>
  <c r="K42" i="122"/>
  <c r="J43" i="122"/>
  <c r="K43" i="122"/>
  <c r="J44" i="122"/>
  <c r="K44" i="122"/>
  <c r="J45" i="122"/>
  <c r="K45" i="122"/>
  <c r="J46" i="122"/>
  <c r="K46" i="122"/>
  <c r="J47" i="122"/>
  <c r="K47" i="122"/>
  <c r="J48" i="122"/>
  <c r="K48" i="122"/>
  <c r="J49" i="122"/>
  <c r="K49" i="122"/>
  <c r="J50" i="122"/>
  <c r="K50" i="122"/>
  <c r="J51" i="122"/>
  <c r="K51" i="122"/>
  <c r="J52" i="122"/>
  <c r="K52" i="122"/>
  <c r="J53" i="122"/>
  <c r="K53" i="122"/>
  <c r="J54" i="122"/>
  <c r="K54" i="122"/>
  <c r="J55" i="122"/>
  <c r="K55" i="122"/>
  <c r="J56" i="122"/>
  <c r="K56" i="122"/>
  <c r="J57" i="122"/>
  <c r="K57" i="122"/>
  <c r="J58" i="122"/>
  <c r="K58" i="122"/>
  <c r="J59" i="122"/>
  <c r="K59" i="122"/>
  <c r="J60" i="122"/>
  <c r="K60" i="122"/>
  <c r="J61" i="122"/>
  <c r="K61" i="122"/>
  <c r="J62" i="122"/>
  <c r="K62" i="122"/>
  <c r="J63" i="122"/>
  <c r="K63" i="122"/>
  <c r="J64" i="122"/>
  <c r="K64" i="122"/>
  <c r="J65" i="122"/>
  <c r="K65" i="122"/>
  <c r="J66" i="122"/>
  <c r="K66" i="122"/>
  <c r="J67" i="122"/>
  <c r="K67" i="122"/>
  <c r="J68" i="122"/>
  <c r="K68" i="122"/>
  <c r="J69" i="122"/>
  <c r="K69" i="122"/>
  <c r="J70" i="122"/>
  <c r="K70" i="122"/>
  <c r="J71" i="122"/>
  <c r="K71" i="122"/>
  <c r="J72" i="122"/>
  <c r="K72" i="122"/>
  <c r="J73" i="122"/>
  <c r="K73" i="122"/>
  <c r="J74" i="122"/>
  <c r="K74" i="122"/>
  <c r="J75" i="122"/>
  <c r="K75" i="122"/>
  <c r="J76" i="122"/>
  <c r="K76" i="122"/>
  <c r="J77" i="122"/>
  <c r="K77" i="122"/>
  <c r="J78" i="122"/>
  <c r="K78" i="122"/>
  <c r="J79" i="122"/>
  <c r="K79" i="122"/>
  <c r="J80" i="122"/>
  <c r="K80" i="122"/>
  <c r="J81" i="122"/>
  <c r="K81" i="122"/>
  <c r="J82" i="122"/>
  <c r="K82" i="122"/>
  <c r="J83" i="122"/>
  <c r="K83" i="122"/>
  <c r="J84" i="122"/>
  <c r="K84" i="122"/>
  <c r="J85" i="122"/>
  <c r="K85" i="122"/>
  <c r="J86" i="122"/>
  <c r="K86" i="122"/>
  <c r="J87" i="122"/>
  <c r="K87" i="122"/>
  <c r="J88" i="122"/>
  <c r="K88" i="122"/>
  <c r="J89" i="122"/>
  <c r="K89" i="122"/>
  <c r="J90" i="122"/>
  <c r="K90" i="122"/>
  <c r="J91" i="122"/>
  <c r="K91" i="122"/>
  <c r="J92" i="122"/>
  <c r="K92" i="122"/>
  <c r="J93" i="122"/>
  <c r="K93" i="122"/>
  <c r="J94" i="122"/>
  <c r="K94" i="122"/>
  <c r="J95" i="122"/>
  <c r="K95" i="122"/>
  <c r="J96" i="122"/>
  <c r="K96" i="122"/>
  <c r="J97" i="122"/>
  <c r="K97" i="122"/>
  <c r="J98" i="122"/>
  <c r="K98" i="122"/>
  <c r="J99" i="122"/>
  <c r="K99" i="122"/>
  <c r="J100" i="122"/>
  <c r="K100" i="122"/>
  <c r="J101" i="122"/>
  <c r="K101" i="122"/>
  <c r="J102" i="122"/>
  <c r="K102" i="122"/>
  <c r="J103" i="122"/>
  <c r="K103" i="122"/>
  <c r="J104" i="122"/>
  <c r="K104" i="122"/>
  <c r="J105" i="122"/>
  <c r="K105" i="122"/>
  <c r="J106" i="122"/>
  <c r="K106" i="122"/>
  <c r="K23" i="122"/>
  <c r="K24" i="122"/>
  <c r="J24" i="122"/>
  <c r="J126" i="122" l="1"/>
  <c r="M115" i="122" l="1"/>
  <c r="H118" i="122"/>
  <c r="H117" i="122"/>
  <c r="H116" i="122"/>
  <c r="H115" i="122"/>
  <c r="H114" i="122"/>
  <c r="M112" i="122"/>
  <c r="H113" i="122" l="1"/>
  <c r="H112" i="122" s="1"/>
  <c r="M117" i="122"/>
  <c r="M116" i="122"/>
  <c r="M114" i="122"/>
  <c r="M113" i="122"/>
  <c r="M111" i="122"/>
  <c r="D126" i="122" l="1"/>
  <c r="G126" i="122"/>
</calcChain>
</file>

<file path=xl/sharedStrings.xml><?xml version="1.0" encoding="utf-8"?>
<sst xmlns="http://schemas.openxmlformats.org/spreadsheetml/2006/main" count="340" uniqueCount="174">
  <si>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</si>
  <si>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</si>
  <si>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</si>
  <si>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</si>
  <si>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</si>
  <si>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</si>
  <si>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</si>
  <si>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</si>
  <si>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</si>
  <si>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</si>
  <si>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</si>
  <si>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</si>
  <si>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</si>
  <si>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</si>
  <si>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</si>
  <si>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</si>
  <si>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</si>
  <si>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</si>
  <si>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</si>
  <si>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</si>
  <si>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</si>
  <si>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</si>
  <si>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</si>
  <si>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</si>
  <si>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</si>
  <si>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</si>
  <si>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</si>
  <si>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</si>
  <si>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</si>
  <si>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</si>
  <si>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</si>
  <si>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</si>
  <si>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</si>
  <si>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</si>
  <si>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</si>
  <si>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</si>
  <si>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</si>
  <si>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</si>
  <si>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</si>
  <si>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</si>
  <si>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Псковская область</t>
  </si>
  <si>
    <t>Новосибирская область</t>
  </si>
  <si>
    <t>Самарская область</t>
  </si>
  <si>
    <t>Тюменская область</t>
  </si>
  <si>
    <t>Краснодарский край</t>
  </si>
  <si>
    <t>Свердловская область</t>
  </si>
  <si>
    <t>Удмуртская Республика</t>
  </si>
  <si>
    <t>Москва</t>
  </si>
  <si>
    <t>Ленинградская область</t>
  </si>
  <si>
    <t>Московская область</t>
  </si>
  <si>
    <t>Республика Башкортостан</t>
  </si>
  <si>
    <t>Санкт-Петербург</t>
  </si>
  <si>
    <t>Челябинская область</t>
  </si>
  <si>
    <t>Иркутская область</t>
  </si>
  <si>
    <t>НФ</t>
  </si>
  <si>
    <t>Юноши 15-16 лет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</si>
  <si>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</si>
  <si>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</si>
  <si>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</si>
  <si>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</si>
  <si>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</si>
  <si>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</si>
  <si>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</si>
  <si>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</si>
  <si>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Косарев Сергей</t>
  </si>
  <si>
    <t>Умергалин Артур</t>
  </si>
  <si>
    <t>Белоусов Иван</t>
  </si>
  <si>
    <t>Калининградская область</t>
  </si>
  <si>
    <t>Усманов Линар</t>
  </si>
  <si>
    <t>Андросенко Егор</t>
  </si>
  <si>
    <t>Шарапа Иван</t>
  </si>
  <si>
    <t>Елфимов Иван</t>
  </si>
  <si>
    <t>Ахтамов Кирилл</t>
  </si>
  <si>
    <t>Степанов Тарас</t>
  </si>
  <si>
    <t>Мирзаев Давид</t>
  </si>
  <si>
    <t>Кезерев Николай</t>
  </si>
  <si>
    <t>Калинин Никита</t>
  </si>
  <si>
    <t>Хабипов Дамир</t>
  </si>
  <si>
    <t>Республика Татарстан</t>
  </si>
  <si>
    <t>Макаров Семен</t>
  </si>
  <si>
    <t>Ковалев Ефим</t>
  </si>
  <si>
    <t>Маликов Руслан</t>
  </si>
  <si>
    <t>Сергеев Егор</t>
  </si>
  <si>
    <t>Ганьжин Роман</t>
  </si>
  <si>
    <t>Созинов Владислав</t>
  </si>
  <si>
    <t>Садыков Ильяс</t>
  </si>
  <si>
    <t>Сибагатуллин Аяз</t>
  </si>
  <si>
    <t>Уразов Артем</t>
  </si>
  <si>
    <t>Горшков Арсений</t>
  </si>
  <si>
    <t>Сугак Дмитрий</t>
  </si>
  <si>
    <t>Клыпин Никита</t>
  </si>
  <si>
    <t>Мыцов Данила</t>
  </si>
  <si>
    <t>Новоселов Николай</t>
  </si>
  <si>
    <t>Садыков Илья</t>
  </si>
  <si>
    <t>Ахмедов Амир</t>
  </si>
  <si>
    <t>Михайлов Никита</t>
  </si>
  <si>
    <t>Холкин Геннадий</t>
  </si>
  <si>
    <t>Трифонов Степан</t>
  </si>
  <si>
    <t>Селезнев Илья</t>
  </si>
  <si>
    <t>Михайлов Даниил</t>
  </si>
  <si>
    <t>Зоммер Максим</t>
  </si>
  <si>
    <t>Минибаев Айнур</t>
  </si>
  <si>
    <t>Полозков Никита</t>
  </si>
  <si>
    <t>Зиманов Олег</t>
  </si>
  <si>
    <t>Ветер:</t>
  </si>
  <si>
    <t>ДАТА ПРОВЕДЕНИЯ: 07 июля 2022 г.</t>
  </si>
  <si>
    <t>шоссе - индивидуальная гонка на время</t>
  </si>
  <si>
    <t>ПЕРВЕНСТВО РОССИИ</t>
  </si>
  <si>
    <t xml:space="preserve">НАЧАЛО ГОНКИ: 17ч 10м </t>
  </si>
  <si>
    <t>ОКОНЧАНИЕ ГОНКИ:  19ч 20м</t>
  </si>
  <si>
    <t>№ ВРВС: 0080511611Я</t>
  </si>
  <si>
    <t>№ ЕКП 2022: 5056</t>
  </si>
  <si>
    <t>5,1 км/2</t>
  </si>
  <si>
    <t>Л. Н. Юдина (ВК, Забайкальсктй край)</t>
  </si>
  <si>
    <t>М.А. Иванова (ВК, г. Великие Луки)</t>
  </si>
  <si>
    <t>Т.Н. Бахтина (ВК, г. Санкт-Петербург)</t>
  </si>
  <si>
    <t>Барушко Никита</t>
  </si>
  <si>
    <t xml:space="preserve">Школьник Филипп </t>
  </si>
  <si>
    <t>Сапронов Петр</t>
  </si>
  <si>
    <t>Дяченко Андрей</t>
  </si>
  <si>
    <t>Голков Михаил</t>
  </si>
  <si>
    <t>Бондаренко Александр</t>
  </si>
  <si>
    <t>Старостин Никита</t>
  </si>
  <si>
    <t xml:space="preserve">Кирсанов Алексей </t>
  </si>
  <si>
    <t>Жогло Ефим</t>
  </si>
  <si>
    <t>Воронежская область</t>
  </si>
  <si>
    <t>Гончаров Александр</t>
  </si>
  <si>
    <t>Гусаков Максим</t>
  </si>
  <si>
    <t>Рудаков Егор</t>
  </si>
  <si>
    <t>Продченко Павел</t>
  </si>
  <si>
    <t>Якимов Даниил</t>
  </si>
  <si>
    <t>Исаев Павел</t>
  </si>
  <si>
    <t>Поляков Кирилл</t>
  </si>
  <si>
    <t>Жигалов Родион</t>
  </si>
  <si>
    <t>Будигай Александр</t>
  </si>
  <si>
    <t>Орловская область</t>
  </si>
  <si>
    <t>Дранишников Арсений</t>
  </si>
  <si>
    <t>Плетнев Георгий</t>
  </si>
  <si>
    <t>Колоколов Максим</t>
  </si>
  <si>
    <t>Оренбургская область</t>
  </si>
  <si>
    <t>Агафонов Егор</t>
  </si>
  <si>
    <t>Леусенко Виталий</t>
  </si>
  <si>
    <t>Ворганов Максим</t>
  </si>
  <si>
    <t>Мамулин Дмитрий</t>
  </si>
  <si>
    <t>Матросов Данис</t>
  </si>
  <si>
    <t>Вахтеров Илья</t>
  </si>
  <si>
    <t>Кудрявцев Игорь</t>
  </si>
  <si>
    <t>Васильев Артем</t>
  </si>
  <si>
    <t>Катаев Никита</t>
  </si>
  <si>
    <t>Вершинин Валерий</t>
  </si>
  <si>
    <t>Полехин Артем</t>
  </si>
  <si>
    <t>Керницкий Максим</t>
  </si>
  <si>
    <t xml:space="preserve">Супрун Артем </t>
  </si>
  <si>
    <t>Осипов Максим</t>
  </si>
  <si>
    <t>Зимин Тимофей</t>
  </si>
  <si>
    <t>Рябов Александр</t>
  </si>
  <si>
    <t>Зыков Николай</t>
  </si>
  <si>
    <t>Ростовцев Дмитрий</t>
  </si>
  <si>
    <t>Казаченок Артем</t>
  </si>
  <si>
    <t>Хворостов Богдан</t>
  </si>
  <si>
    <t>Капустин Егор</t>
  </si>
  <si>
    <t>Петров Даниил</t>
  </si>
  <si>
    <t>Юсупов Вадим</t>
  </si>
  <si>
    <t>Жизневский Владислав</t>
  </si>
  <si>
    <t>Васильев Тимофей</t>
  </si>
  <si>
    <t>Крылов Савва</t>
  </si>
  <si>
    <t>РЕЗУЛЬТАТ НА ОТРЕЗКЕ</t>
  </si>
  <si>
    <t>5,1 км</t>
  </si>
  <si>
    <t>НС</t>
  </si>
  <si>
    <t>Температура: +23+22</t>
  </si>
  <si>
    <t>Влажность: 51 %</t>
  </si>
  <si>
    <t>Осадки: солнечно, без осадков</t>
  </si>
  <si>
    <t>ДИСТАНЦИЯ: ДЛИНА КРУГА/КРУГОВ</t>
  </si>
  <si>
    <t>НАЗВАНИЕ ТРАССЫ / РЕГ. НОМЕР: Биатлон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</si>
</sst>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h:mm:ss"/>
    <numFmt numFmtId="167" formatCode="mm:ss.00"/>
    <numFmt numFmtId="169" formatCode="dd/mm/yyyy"/>
    <numFmt numFmtId="170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8" fillId="0" borderId="31" xfId="8" applyFont="1" applyBorder="1" applyAlignment="1">
      <alignment horizontal="center" vertical="center" wrapText="1"/>
    </xf>
    <xf numFmtId="165" fontId="5" fillId="0" borderId="31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31" xfId="2" applyFont="1" applyBorder="1" applyAlignment="1" applyProtection="1">
      <alignment horizontal="center" vertical="center" wrapText="1"/>
      <protection locked="0"/>
    </xf>
    <xf numFmtId="1" fontId="5" fillId="0" borderId="3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67" fontId="5" fillId="0" borderId="1" xfId="2" applyNumberFormat="1" applyFont="1" applyBorder="1" applyAlignment="1">
      <alignment horizontal="center" vertical="center"/>
    </xf>
    <xf numFmtId="167" fontId="5" fillId="0" borderId="31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9" fontId="5" fillId="0" borderId="1" xfId="0" applyNumberFormat="1" applyFont="1" applyBorder="1" applyAlignment="1">
      <alignment horizontal="center" vertical="center"/>
    </xf>
    <xf numFmtId="170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70" fontId="9" fillId="0" borderId="34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21" fontId="5" fillId="0" borderId="1" xfId="0" applyNumberFormat="1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5" fontId="5" fillId="0" borderId="15" xfId="2" applyNumberFormat="1" applyFont="1" applyBorder="1" applyAlignment="1">
      <alignment horizontal="center" vertical="center"/>
    </xf>
    <xf numFmtId="169" fontId="5" fillId="0" borderId="31" xfId="0" applyNumberFormat="1" applyFont="1" applyBorder="1" applyAlignment="1">
      <alignment horizontal="center" vertical="center"/>
    </xf>
    <xf numFmtId="165" fontId="5" fillId="0" borderId="32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46" fontId="9" fillId="2" borderId="24" xfId="3" applyNumberFormat="1" applyFont="1" applyFill="1" applyBorder="1" applyAlignment="1">
      <alignment horizontal="center" vertical="center" wrapText="1"/>
    </xf>
    <xf numFmtId="21" fontId="9" fillId="2" borderId="24" xfId="3" applyNumberFormat="1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73270</xdr:rowOff>
    </xdr:from>
    <xdr:to>
      <xdr:col>1</xdr:col>
      <xdr:colOff>348803</xdr:colOff>
      <xdr:row>2</xdr:row>
      <xdr:rowOff>254895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70"/>
          <a:ext cx="720653" cy="745076"/>
        </a:xfrm>
        <a:prstGeom prst="rect">
          <a:avLst/>
        </a:prstGeom>
      </xdr:spPr>
    </xdr:pic>
    <xdr:clientData/>
  </xdr:twoCellAnchor>
  <xdr:twoCellAnchor editAs="oneCell">
    <xdr:from>
      <xdr:col>2</xdr:col>
      <xdr:colOff>9775</xdr:colOff>
      <xdr:row>0</xdr:row>
      <xdr:rowOff>73271</xdr:rowOff>
    </xdr:from>
    <xdr:to>
      <xdr:col>3</xdr:col>
      <xdr:colOff>228065</xdr:colOff>
      <xdr:row>2</xdr:row>
      <xdr:rowOff>268310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860" y="73271"/>
          <a:ext cx="1050050" cy="758490"/>
        </a:xfrm>
        <a:prstGeom prst="rect">
          <a:avLst/>
        </a:prstGeom>
      </xdr:spPr>
    </xdr:pic>
    <xdr:clientData/>
  </xdr:twoCellAnchor>
  <xdr:twoCellAnchor editAs="oneCell">
    <xdr:from>
      <xdr:col>11</xdr:col>
      <xdr:colOff>59211</xdr:colOff>
      <xdr:row>0</xdr:row>
      <xdr:rowOff>96448</xdr:rowOff>
    </xdr:from>
    <xdr:to>
      <xdr:col>11</xdr:col>
      <xdr:colOff>837242</xdr:colOff>
      <xdr:row>2</xdr:row>
      <xdr:rowOff>241479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52521" y="96448"/>
          <a:ext cx="778031" cy="708482"/>
        </a:xfrm>
        <a:prstGeom prst="rect">
          <a:avLst/>
        </a:prstGeom>
      </xdr:spPr>
    </xdr:pic>
    <xdr:clientData/>
  </xdr:twoCellAnchor>
  <xdr:twoCellAnchor editAs="oneCell">
    <xdr:from>
      <xdr:col>9</xdr:col>
      <xdr:colOff>818341</xdr:colOff>
      <xdr:row>0</xdr:row>
      <xdr:rowOff>107327</xdr:rowOff>
    </xdr:from>
    <xdr:to>
      <xdr:col>11</xdr:col>
      <xdr:colOff>17301</xdr:colOff>
      <xdr:row>2</xdr:row>
      <xdr:rowOff>183394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2531" y="107327"/>
          <a:ext cx="670774" cy="639518"/>
        </a:xfrm>
        <a:prstGeom prst="rect">
          <a:avLst/>
        </a:prstGeom>
      </xdr:spPr>
    </xdr:pic>
    <xdr:clientData/>
  </xdr:twoCellAnchor>
  <xdr:twoCellAnchor editAs="oneCell">
    <xdr:from>
      <xdr:col>12</xdr:col>
      <xdr:colOff>26422</xdr:colOff>
      <xdr:row>0</xdr:row>
      <xdr:rowOff>76143</xdr:rowOff>
    </xdr:from>
    <xdr:to>
      <xdr:col>12</xdr:col>
      <xdr:colOff>670770</xdr:colOff>
      <xdr:row>2</xdr:row>
      <xdr:rowOff>252281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78323" y="76143"/>
          <a:ext cx="644348" cy="73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N127"/>
  <sheetViews>
    <sheetView tabSelected="1" view="pageBreakPreview" topLeftCell="A100" zoomScale="71" zoomScaleNormal="100" zoomScaleSheetLayoutView="71" workbookViewId="0">
      <selection activeCell="R7" sqref="R7"/>
    </sheetView>
  </sheetViews>
  <sheetFormatPr defaultColWidth="9.140625" defaultRowHeight="12.75" x14ac:dyDescent="0.2"/>
  <cols>
    <col min="1" max="1" width="7" style="1" customWidth="1"/>
    <col min="2" max="2" width="7" style="36" customWidth="1"/>
    <col min="3" max="3" width="12.42578125" style="36" customWidth="1"/>
    <col min="4" max="4" width="19.140625" style="1" customWidth="1"/>
    <col min="5" max="5" width="11.42578125" style="1" customWidth="1"/>
    <col min="6" max="6" width="8.42578125" style="1" customWidth="1"/>
    <col min="7" max="7" width="22.5703125" style="1" customWidth="1"/>
    <col min="8" max="8" width="19.85546875" style="1" bestFit="1" customWidth="1"/>
    <col min="9" max="9" width="11.42578125" style="1" customWidth="1"/>
    <col min="10" max="10" width="12.140625" style="1" customWidth="1"/>
    <col min="11" max="11" width="9.85546875" style="1" bestFit="1" customWidth="1"/>
    <col min="12" max="12" width="12.85546875" style="1" customWidth="1"/>
    <col min="13" max="13" width="12" style="1" customWidth="1"/>
    <col min="14" max="15" width="11.7109375" style="1" bestFit="1" customWidth="1"/>
    <col min="16" max="16384" width="9.140625" style="1"/>
  </cols>
  <sheetData>
    <row r="1" spans="1:13" ht="22.5" customHeight="1" x14ac:dyDescent="0.2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2.5" customHeight="1" x14ac:dyDescent="0.2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2.5" customHeight="1" x14ac:dyDescent="0.2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22.5" customHeight="1" x14ac:dyDescent="0.2">
      <c r="A4" s="74" t="s">
        <v>63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7.5" customHeight="1" x14ac:dyDescent="0.2"/>
    <row r="6" spans="1:13" s="2" customFormat="1" ht="23.25" customHeight="1" x14ac:dyDescent="0.2">
      <c r="A6" s="75" t="s">
        <v>107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2" customFormat="1" ht="18" customHeight="1" x14ac:dyDescent="0.2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s="2" customFormat="1" ht="4.5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ht="18" customHeight="1" thickTop="1" x14ac:dyDescent="0.2">
      <c r="A9" s="110" t="s">
        <v>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111"/>
    </row>
    <row r="10" spans="1:13" ht="18" customHeight="1" x14ac:dyDescent="0.2">
      <c r="A10" s="112" t="s">
        <v>106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3" ht="19.5" customHeight="1" x14ac:dyDescent="0.2">
      <c r="A11" s="112" t="s">
        <v>55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1:13" ht="7.5" customHeight="1" x14ac:dyDescent="0.2">
      <c r="A12" s="93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15"/>
    </row>
    <row r="13" spans="1:13" ht="15.75" x14ac:dyDescent="0.2">
      <c r="A13" s="3" t="s">
        <v>59</v>
      </c>
      <c r="B13" s="4"/>
      <c r="C13" s="4"/>
      <c r="D13" s="5"/>
      <c r="E13" s="6"/>
      <c r="F13" s="6"/>
      <c r="G13" s="94" t="s">
        <v>108</v>
      </c>
      <c r="H13" s="94"/>
      <c r="I13" s="6"/>
      <c r="J13" s="6"/>
      <c r="K13" s="6"/>
      <c r="L13" s="6"/>
      <c r="M13" s="7" t="s">
        <v>110</v>
      </c>
    </row>
    <row r="14" spans="1:13" ht="15.75" x14ac:dyDescent="0.2">
      <c r="A14" s="8" t="s">
        <v>105</v>
      </c>
      <c r="B14" s="9"/>
      <c r="C14" s="95"/>
      <c r="D14" s="35"/>
      <c r="E14" s="10"/>
      <c r="F14" s="10"/>
      <c r="G14" s="96" t="s">
        <v>109</v>
      </c>
      <c r="H14" s="96"/>
      <c r="I14" s="10"/>
      <c r="J14" s="10"/>
      <c r="K14" s="10"/>
      <c r="L14" s="10"/>
      <c r="M14" s="11" t="s">
        <v>111</v>
      </c>
    </row>
    <row r="15" spans="1:13" ht="15" x14ac:dyDescent="0.2">
      <c r="A15" s="82" t="s">
        <v>9</v>
      </c>
      <c r="B15" s="77"/>
      <c r="C15" s="77"/>
      <c r="D15" s="77"/>
      <c r="E15" s="77"/>
      <c r="F15" s="77"/>
      <c r="G15" s="83"/>
      <c r="H15" s="76" t="s">
        <v>0</v>
      </c>
      <c r="I15" s="77"/>
      <c r="J15" s="77"/>
      <c r="K15" s="77"/>
      <c r="L15" s="77"/>
      <c r="M15" s="78"/>
    </row>
    <row r="16" spans="1:13" ht="15" x14ac:dyDescent="0.2">
      <c r="A16" s="12" t="s">
        <v>16</v>
      </c>
      <c r="B16" s="13"/>
      <c r="C16" s="13"/>
      <c r="D16" s="14"/>
      <c r="E16" s="15"/>
      <c r="F16" s="14"/>
      <c r="G16" s="16"/>
      <c r="H16" s="103" t="s">
        <v>173</v>
      </c>
      <c r="I16" s="17"/>
      <c r="J16" s="58"/>
      <c r="K16" s="18"/>
      <c r="L16" s="18"/>
      <c r="M16" s="104"/>
    </row>
    <row r="17" spans="1:13" ht="15" x14ac:dyDescent="0.2">
      <c r="A17" s="12" t="s">
        <v>17</v>
      </c>
      <c r="B17" s="13"/>
      <c r="C17" s="13"/>
      <c r="D17" s="16"/>
      <c r="E17" s="101"/>
      <c r="F17" s="14"/>
      <c r="G17" s="97" t="s">
        <v>113</v>
      </c>
      <c r="H17" s="103" t="s">
        <v>38</v>
      </c>
      <c r="I17" s="19"/>
      <c r="J17" s="58"/>
      <c r="K17" s="18"/>
      <c r="L17" s="18"/>
      <c r="M17" s="104"/>
    </row>
    <row r="18" spans="1:13" ht="15" x14ac:dyDescent="0.2">
      <c r="A18" s="12" t="s">
        <v>18</v>
      </c>
      <c r="B18" s="13"/>
      <c r="C18" s="13"/>
      <c r="D18" s="16"/>
      <c r="E18" s="16"/>
      <c r="F18" s="14"/>
      <c r="G18" s="98" t="s">
        <v>114</v>
      </c>
      <c r="H18" s="103" t="s">
        <v>31</v>
      </c>
      <c r="I18" s="19"/>
      <c r="J18" s="58"/>
      <c r="K18" s="18"/>
      <c r="L18" s="18"/>
      <c r="M18" s="104"/>
    </row>
    <row r="19" spans="1:13" ht="15.75" thickBot="1" x14ac:dyDescent="0.25">
      <c r="A19" s="116" t="s">
        <v>14</v>
      </c>
      <c r="B19" s="117"/>
      <c r="C19" s="117"/>
      <c r="D19" s="106"/>
      <c r="E19" s="118"/>
      <c r="F19" s="106"/>
      <c r="G19" s="119" t="s">
        <v>115</v>
      </c>
      <c r="H19" s="105" t="s">
        <v>172</v>
      </c>
      <c r="I19" s="106"/>
      <c r="J19" s="107"/>
      <c r="K19" s="140">
        <v>10.199999999999999</v>
      </c>
      <c r="L19" s="108"/>
      <c r="M19" s="141" t="s">
        <v>112</v>
      </c>
    </row>
    <row r="20" spans="1:13" s="101" customFormat="1" ht="12" customHeight="1" thickTop="1" thickBot="1" x14ac:dyDescent="0.25">
      <c r="A20" s="21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s="22" customFormat="1" ht="16.5" customHeight="1" thickTop="1" x14ac:dyDescent="0.2">
      <c r="A21" s="126" t="s">
        <v>6</v>
      </c>
      <c r="B21" s="127" t="s">
        <v>11</v>
      </c>
      <c r="C21" s="127" t="s">
        <v>35</v>
      </c>
      <c r="D21" s="127" t="s">
        <v>1</v>
      </c>
      <c r="E21" s="127" t="s">
        <v>33</v>
      </c>
      <c r="F21" s="127" t="s">
        <v>8</v>
      </c>
      <c r="G21" s="127" t="s">
        <v>12</v>
      </c>
      <c r="H21" s="128" t="s">
        <v>166</v>
      </c>
      <c r="I21" s="129" t="s">
        <v>7</v>
      </c>
      <c r="J21" s="130" t="s">
        <v>22</v>
      </c>
      <c r="K21" s="127" t="s">
        <v>20</v>
      </c>
      <c r="L21" s="131" t="s">
        <v>39</v>
      </c>
      <c r="M21" s="132" t="s">
        <v>13</v>
      </c>
    </row>
    <row r="22" spans="1:13" s="22" customFormat="1" ht="17.25" customHeight="1" x14ac:dyDescent="0.2">
      <c r="A22" s="133"/>
      <c r="B22" s="134"/>
      <c r="C22" s="134"/>
      <c r="D22" s="134"/>
      <c r="E22" s="134"/>
      <c r="F22" s="134"/>
      <c r="G22" s="134"/>
      <c r="H22" s="135" t="s">
        <v>167</v>
      </c>
      <c r="I22" s="136"/>
      <c r="J22" s="137"/>
      <c r="K22" s="134"/>
      <c r="L22" s="138"/>
      <c r="M22" s="139"/>
    </row>
    <row r="23" spans="1:13" ht="18.75" customHeight="1" x14ac:dyDescent="0.2">
      <c r="A23" s="42">
        <v>1</v>
      </c>
      <c r="B23" s="43">
        <v>1</v>
      </c>
      <c r="C23" s="44">
        <v>10114922853</v>
      </c>
      <c r="D23" s="45" t="s">
        <v>64</v>
      </c>
      <c r="E23" s="102">
        <v>38876</v>
      </c>
      <c r="F23" s="46" t="s">
        <v>29</v>
      </c>
      <c r="G23" s="47" t="s">
        <v>50</v>
      </c>
      <c r="H23" s="99">
        <v>5.2662037037037035E-3</v>
      </c>
      <c r="I23" s="99">
        <v>1.0870717592592593E-2</v>
      </c>
      <c r="J23" s="120"/>
      <c r="K23" s="41">
        <f>IFERROR($K$19*3600/(HOUR(I23)*3600+MINUTE(I23)*60+SECOND(I23)),"")</f>
        <v>39.105431309904155</v>
      </c>
      <c r="L23" s="59" t="s">
        <v>29</v>
      </c>
      <c r="M23" s="121"/>
    </row>
    <row r="24" spans="1:13" ht="18.75" customHeight="1" x14ac:dyDescent="0.2">
      <c r="A24" s="42">
        <v>2</v>
      </c>
      <c r="B24" s="43">
        <v>22</v>
      </c>
      <c r="C24" s="44">
        <v>10108865205</v>
      </c>
      <c r="D24" s="45" t="s">
        <v>116</v>
      </c>
      <c r="E24" s="102">
        <v>38957</v>
      </c>
      <c r="F24" s="46" t="s">
        <v>29</v>
      </c>
      <c r="G24" s="47" t="s">
        <v>53</v>
      </c>
      <c r="H24" s="99">
        <v>5.37037037037037E-3</v>
      </c>
      <c r="I24" s="99">
        <v>1.0994444444444446E-2</v>
      </c>
      <c r="J24" s="109">
        <f>I24-$I$23</f>
        <v>1.237268518518523E-4</v>
      </c>
      <c r="K24" s="41">
        <f>IFERROR($K$19*3600/(HOUR(I24)*3600+MINUTE(I24)*60+SECOND(I24)),"")</f>
        <v>38.652631578947371</v>
      </c>
      <c r="L24" s="59" t="s">
        <v>29</v>
      </c>
      <c r="M24" s="121"/>
    </row>
    <row r="25" spans="1:13" ht="18.75" customHeight="1" x14ac:dyDescent="0.2">
      <c r="A25" s="42">
        <v>3</v>
      </c>
      <c r="B25" s="43">
        <v>54</v>
      </c>
      <c r="C25" s="44">
        <v>10106931770</v>
      </c>
      <c r="D25" s="45" t="s">
        <v>117</v>
      </c>
      <c r="E25" s="102">
        <v>38822</v>
      </c>
      <c r="F25" s="46" t="s">
        <v>29</v>
      </c>
      <c r="G25" s="47" t="s">
        <v>45</v>
      </c>
      <c r="H25" s="99">
        <v>5.3009259259259251E-3</v>
      </c>
      <c r="I25" s="99">
        <v>1.1029629629629631E-2</v>
      </c>
      <c r="J25" s="109">
        <f t="shared" ref="J25:J88" si="0">I25-$I$23</f>
        <v>1.5891203703703727E-4</v>
      </c>
      <c r="K25" s="41">
        <f t="shared" ref="K25:K88" si="1">IFERROR($K$19*3600/(HOUR(I25)*3600+MINUTE(I25)*60+SECOND(I25)),"")</f>
        <v>38.530954879328434</v>
      </c>
      <c r="L25" s="59" t="s">
        <v>29</v>
      </c>
      <c r="M25" s="121"/>
    </row>
    <row r="26" spans="1:13" ht="18.75" customHeight="1" x14ac:dyDescent="0.2">
      <c r="A26" s="42">
        <v>4</v>
      </c>
      <c r="B26" s="43">
        <v>31</v>
      </c>
      <c r="C26" s="44">
        <v>10095184666</v>
      </c>
      <c r="D26" s="45" t="s">
        <v>118</v>
      </c>
      <c r="E26" s="102">
        <v>38904</v>
      </c>
      <c r="F26" s="46" t="s">
        <v>29</v>
      </c>
      <c r="G26" s="47" t="s">
        <v>47</v>
      </c>
      <c r="H26" s="99">
        <v>5.4050925925925924E-3</v>
      </c>
      <c r="I26" s="99">
        <v>1.1051157407407407E-2</v>
      </c>
      <c r="J26" s="109">
        <f t="shared" si="0"/>
        <v>1.8043981481481383E-4</v>
      </c>
      <c r="K26" s="41">
        <f t="shared" si="1"/>
        <v>38.450261780104711</v>
      </c>
      <c r="L26" s="59" t="s">
        <v>29</v>
      </c>
      <c r="M26" s="121"/>
    </row>
    <row r="27" spans="1:13" ht="18.75" customHeight="1" x14ac:dyDescent="0.2">
      <c r="A27" s="42">
        <v>5</v>
      </c>
      <c r="B27" s="43">
        <v>47</v>
      </c>
      <c r="C27" s="44">
        <v>10104034605</v>
      </c>
      <c r="D27" s="45" t="s">
        <v>119</v>
      </c>
      <c r="E27" s="102">
        <v>39124</v>
      </c>
      <c r="F27" s="46" t="s">
        <v>32</v>
      </c>
      <c r="G27" s="47" t="s">
        <v>51</v>
      </c>
      <c r="H27" s="99">
        <v>5.5555555555555558E-3</v>
      </c>
      <c r="I27" s="99">
        <v>1.1070601851851852E-2</v>
      </c>
      <c r="J27" s="109">
        <f t="shared" si="0"/>
        <v>1.9988425925925903E-4</v>
      </c>
      <c r="K27" s="41">
        <f t="shared" si="1"/>
        <v>38.369905956112852</v>
      </c>
      <c r="L27" s="59" t="s">
        <v>29</v>
      </c>
      <c r="M27" s="121"/>
    </row>
    <row r="28" spans="1:13" ht="18.75" customHeight="1" x14ac:dyDescent="0.2">
      <c r="A28" s="42">
        <v>6</v>
      </c>
      <c r="B28" s="43">
        <v>4</v>
      </c>
      <c r="C28" s="44">
        <v>10104991770</v>
      </c>
      <c r="D28" s="45" t="s">
        <v>68</v>
      </c>
      <c r="E28" s="102">
        <v>38882</v>
      </c>
      <c r="F28" s="46" t="s">
        <v>32</v>
      </c>
      <c r="G28" s="47" t="s">
        <v>50</v>
      </c>
      <c r="H28" s="99">
        <v>5.4282407407407404E-3</v>
      </c>
      <c r="I28" s="99">
        <v>1.1186342592592593E-2</v>
      </c>
      <c r="J28" s="109">
        <f t="shared" si="0"/>
        <v>3.1562499999999993E-4</v>
      </c>
      <c r="K28" s="41">
        <f t="shared" si="1"/>
        <v>37.973112719751811</v>
      </c>
      <c r="L28" s="59" t="s">
        <v>29</v>
      </c>
      <c r="M28" s="121"/>
    </row>
    <row r="29" spans="1:13" ht="18.75" customHeight="1" x14ac:dyDescent="0.2">
      <c r="A29" s="42">
        <v>7</v>
      </c>
      <c r="B29" s="43">
        <v>43</v>
      </c>
      <c r="C29" s="44">
        <v>10110374361</v>
      </c>
      <c r="D29" s="45" t="s">
        <v>120</v>
      </c>
      <c r="E29" s="102">
        <v>38749</v>
      </c>
      <c r="F29" s="46" t="s">
        <v>32</v>
      </c>
      <c r="G29" s="47" t="s">
        <v>51</v>
      </c>
      <c r="H29" s="99">
        <v>5.4513888888888884E-3</v>
      </c>
      <c r="I29" s="99">
        <v>1.119675925925926E-2</v>
      </c>
      <c r="J29" s="109">
        <f t="shared" si="0"/>
        <v>3.2604166666666719E-4</v>
      </c>
      <c r="K29" s="41">
        <f t="shared" si="1"/>
        <v>37.973112719751811</v>
      </c>
      <c r="L29" s="59" t="s">
        <v>29</v>
      </c>
      <c r="M29" s="121"/>
    </row>
    <row r="30" spans="1:13" ht="18.75" customHeight="1" x14ac:dyDescent="0.2">
      <c r="A30" s="42">
        <v>8</v>
      </c>
      <c r="B30" s="43">
        <v>79</v>
      </c>
      <c r="C30" s="44">
        <v>10084014613</v>
      </c>
      <c r="D30" s="45" t="s">
        <v>66</v>
      </c>
      <c r="E30" s="102">
        <v>38853</v>
      </c>
      <c r="F30" s="46" t="s">
        <v>29</v>
      </c>
      <c r="G30" s="47" t="s">
        <v>67</v>
      </c>
      <c r="H30" s="99">
        <v>5.3819444444444453E-3</v>
      </c>
      <c r="I30" s="99">
        <v>1.1201736111111112E-2</v>
      </c>
      <c r="J30" s="109">
        <f t="shared" si="0"/>
        <v>3.3101851851851868E-4</v>
      </c>
      <c r="K30" s="41">
        <f t="shared" si="1"/>
        <v>37.933884297520663</v>
      </c>
      <c r="L30" s="59" t="s">
        <v>29</v>
      </c>
      <c r="M30" s="121"/>
    </row>
    <row r="31" spans="1:13" ht="18.75" customHeight="1" x14ac:dyDescent="0.2">
      <c r="A31" s="42">
        <v>9</v>
      </c>
      <c r="B31" s="43">
        <v>3</v>
      </c>
      <c r="C31" s="44">
        <v>10104924678</v>
      </c>
      <c r="D31" s="45" t="s">
        <v>103</v>
      </c>
      <c r="E31" s="102">
        <v>38740</v>
      </c>
      <c r="F31" s="46" t="s">
        <v>29</v>
      </c>
      <c r="G31" s="47" t="s">
        <v>50</v>
      </c>
      <c r="H31" s="99">
        <v>5.4050925925925924E-3</v>
      </c>
      <c r="I31" s="99">
        <v>1.1205671296296299E-2</v>
      </c>
      <c r="J31" s="109">
        <f t="shared" si="0"/>
        <v>3.3495370370370536E-4</v>
      </c>
      <c r="K31" s="41">
        <f t="shared" si="1"/>
        <v>37.933884297520663</v>
      </c>
      <c r="L31" s="59" t="s">
        <v>29</v>
      </c>
      <c r="M31" s="121"/>
    </row>
    <row r="32" spans="1:13" ht="18.75" customHeight="1" x14ac:dyDescent="0.2">
      <c r="A32" s="42">
        <v>10</v>
      </c>
      <c r="B32" s="43">
        <v>2</v>
      </c>
      <c r="C32" s="44">
        <v>10104993184</v>
      </c>
      <c r="D32" s="45" t="s">
        <v>65</v>
      </c>
      <c r="E32" s="102">
        <v>38920</v>
      </c>
      <c r="F32" s="46" t="s">
        <v>29</v>
      </c>
      <c r="G32" s="47" t="s">
        <v>50</v>
      </c>
      <c r="H32" s="99">
        <v>5.4629629629629637E-3</v>
      </c>
      <c r="I32" s="99">
        <v>1.1209837962962965E-2</v>
      </c>
      <c r="J32" s="109">
        <f t="shared" si="0"/>
        <v>3.3912037037037157E-4</v>
      </c>
      <c r="K32" s="41">
        <f t="shared" si="1"/>
        <v>37.89473684210526</v>
      </c>
      <c r="L32" s="59" t="s">
        <v>29</v>
      </c>
      <c r="M32" s="121"/>
    </row>
    <row r="33" spans="1:13" ht="18.75" customHeight="1" x14ac:dyDescent="0.2">
      <c r="A33" s="42">
        <v>11</v>
      </c>
      <c r="B33" s="43">
        <v>57</v>
      </c>
      <c r="C33" s="44">
        <v>10092779066</v>
      </c>
      <c r="D33" s="45" t="s">
        <v>85</v>
      </c>
      <c r="E33" s="102">
        <v>38980</v>
      </c>
      <c r="F33" s="46" t="s">
        <v>29</v>
      </c>
      <c r="G33" s="47" t="s">
        <v>45</v>
      </c>
      <c r="H33" s="99">
        <v>5.4861111111111117E-3</v>
      </c>
      <c r="I33" s="99">
        <v>1.1296759259259258E-2</v>
      </c>
      <c r="J33" s="109">
        <f t="shared" si="0"/>
        <v>4.2604166666666485E-4</v>
      </c>
      <c r="K33" s="41">
        <f t="shared" si="1"/>
        <v>37.622950819672134</v>
      </c>
      <c r="L33" s="59" t="s">
        <v>29</v>
      </c>
      <c r="M33" s="121"/>
    </row>
    <row r="34" spans="1:13" ht="18.75" customHeight="1" x14ac:dyDescent="0.2">
      <c r="A34" s="42">
        <v>12</v>
      </c>
      <c r="B34" s="43">
        <v>62</v>
      </c>
      <c r="C34" s="44">
        <v>10109160649</v>
      </c>
      <c r="D34" s="45" t="s">
        <v>84</v>
      </c>
      <c r="E34" s="102">
        <v>38970</v>
      </c>
      <c r="F34" s="46" t="s">
        <v>29</v>
      </c>
      <c r="G34" s="47" t="s">
        <v>48</v>
      </c>
      <c r="H34" s="99">
        <v>5.4976851851851853E-3</v>
      </c>
      <c r="I34" s="99">
        <v>1.1302777777777778E-2</v>
      </c>
      <c r="J34" s="109">
        <f t="shared" si="0"/>
        <v>4.3206018518518463E-4</v>
      </c>
      <c r="K34" s="41">
        <f t="shared" si="1"/>
        <v>37.584442169907881</v>
      </c>
      <c r="L34" s="59" t="s">
        <v>29</v>
      </c>
      <c r="M34" s="121"/>
    </row>
    <row r="35" spans="1:13" ht="18.75" customHeight="1" x14ac:dyDescent="0.2">
      <c r="A35" s="42">
        <v>13</v>
      </c>
      <c r="B35" s="43">
        <v>6</v>
      </c>
      <c r="C35" s="44">
        <v>10129113448</v>
      </c>
      <c r="D35" s="45" t="s">
        <v>74</v>
      </c>
      <c r="E35" s="102">
        <v>39222</v>
      </c>
      <c r="F35" s="46" t="s">
        <v>32</v>
      </c>
      <c r="G35" s="47" t="s">
        <v>50</v>
      </c>
      <c r="H35" s="99">
        <v>5.5208333333333333E-3</v>
      </c>
      <c r="I35" s="99">
        <v>1.1363194444444445E-2</v>
      </c>
      <c r="J35" s="109">
        <f t="shared" si="0"/>
        <v>4.9247685185185158E-4</v>
      </c>
      <c r="K35" s="41">
        <f t="shared" si="1"/>
        <v>37.39307535641548</v>
      </c>
      <c r="L35" s="59"/>
      <c r="M35" s="121"/>
    </row>
    <row r="36" spans="1:13" ht="18.75" customHeight="1" x14ac:dyDescent="0.2">
      <c r="A36" s="42">
        <v>14</v>
      </c>
      <c r="B36" s="43">
        <v>85</v>
      </c>
      <c r="C36" s="44">
        <v>10128097776</v>
      </c>
      <c r="D36" s="45" t="s">
        <v>121</v>
      </c>
      <c r="E36" s="102">
        <v>39157</v>
      </c>
      <c r="F36" s="46" t="s">
        <v>32</v>
      </c>
      <c r="G36" s="47" t="s">
        <v>46</v>
      </c>
      <c r="H36" s="99">
        <v>5.5439814814814822E-3</v>
      </c>
      <c r="I36" s="99">
        <v>1.1380439814814814E-2</v>
      </c>
      <c r="J36" s="109">
        <f t="shared" si="0"/>
        <v>5.0972222222222044E-4</v>
      </c>
      <c r="K36" s="41">
        <f t="shared" si="1"/>
        <v>37.355035605289928</v>
      </c>
      <c r="L36" s="59"/>
      <c r="M36" s="121"/>
    </row>
    <row r="37" spans="1:13" ht="18.75" customHeight="1" x14ac:dyDescent="0.2">
      <c r="A37" s="42">
        <v>15</v>
      </c>
      <c r="B37" s="43">
        <v>63</v>
      </c>
      <c r="C37" s="44">
        <v>10123564341</v>
      </c>
      <c r="D37" s="45" t="s">
        <v>75</v>
      </c>
      <c r="E37" s="102">
        <v>39672</v>
      </c>
      <c r="F37" s="46" t="s">
        <v>57</v>
      </c>
      <c r="G37" s="47" t="s">
        <v>48</v>
      </c>
      <c r="H37" s="99">
        <v>5.5671296296296302E-3</v>
      </c>
      <c r="I37" s="99">
        <v>1.1398263888888887E-2</v>
      </c>
      <c r="J37" s="109">
        <f t="shared" si="0"/>
        <v>5.2754629629629332E-4</v>
      </c>
      <c r="K37" s="41">
        <f t="shared" si="1"/>
        <v>37.279187817258887</v>
      </c>
      <c r="L37" s="59"/>
      <c r="M37" s="121"/>
    </row>
    <row r="38" spans="1:13" ht="18.75" customHeight="1" x14ac:dyDescent="0.2">
      <c r="A38" s="42">
        <v>16</v>
      </c>
      <c r="B38" s="43">
        <v>72</v>
      </c>
      <c r="C38" s="44">
        <v>10125967012</v>
      </c>
      <c r="D38" s="45" t="s">
        <v>122</v>
      </c>
      <c r="E38" s="102">
        <v>39250</v>
      </c>
      <c r="F38" s="46" t="s">
        <v>29</v>
      </c>
      <c r="G38" s="47" t="s">
        <v>42</v>
      </c>
      <c r="H38" s="99">
        <v>5.5787037037037038E-3</v>
      </c>
      <c r="I38" s="99">
        <v>1.1413425925925926E-2</v>
      </c>
      <c r="J38" s="109">
        <f t="shared" si="0"/>
        <v>5.4270833333333254E-4</v>
      </c>
      <c r="K38" s="41">
        <f t="shared" si="1"/>
        <v>37.241379310344826</v>
      </c>
      <c r="L38" s="59"/>
      <c r="M38" s="121"/>
    </row>
    <row r="39" spans="1:13" ht="18.75" customHeight="1" x14ac:dyDescent="0.2">
      <c r="A39" s="42">
        <v>17</v>
      </c>
      <c r="B39" s="43">
        <v>46</v>
      </c>
      <c r="C39" s="44">
        <v>10110342433</v>
      </c>
      <c r="D39" s="45" t="s">
        <v>123</v>
      </c>
      <c r="E39" s="102">
        <v>38775</v>
      </c>
      <c r="F39" s="46" t="s">
        <v>32</v>
      </c>
      <c r="G39" s="47" t="s">
        <v>51</v>
      </c>
      <c r="H39" s="99">
        <v>5.0925925925925921E-3</v>
      </c>
      <c r="I39" s="99">
        <v>1.1436689814814814E-2</v>
      </c>
      <c r="J39" s="109">
        <f t="shared" si="0"/>
        <v>5.6597222222222118E-4</v>
      </c>
      <c r="K39" s="41">
        <f t="shared" si="1"/>
        <v>37.165991902834008</v>
      </c>
      <c r="L39" s="59"/>
      <c r="M39" s="121"/>
    </row>
    <row r="40" spans="1:13" ht="18.75" customHeight="1" x14ac:dyDescent="0.2">
      <c r="A40" s="42">
        <v>18</v>
      </c>
      <c r="B40" s="43">
        <v>19</v>
      </c>
      <c r="C40" s="44">
        <v>10131547845</v>
      </c>
      <c r="D40" s="45" t="s">
        <v>72</v>
      </c>
      <c r="E40" s="102">
        <v>39276</v>
      </c>
      <c r="F40" s="46" t="s">
        <v>29</v>
      </c>
      <c r="G40" s="47" t="s">
        <v>53</v>
      </c>
      <c r="H40" s="99">
        <v>5.6481481481481478E-3</v>
      </c>
      <c r="I40" s="99">
        <v>1.1461689814814815E-2</v>
      </c>
      <c r="J40" s="109">
        <f t="shared" si="0"/>
        <v>5.909722222222219E-4</v>
      </c>
      <c r="K40" s="41">
        <f t="shared" si="1"/>
        <v>37.090909090909093</v>
      </c>
      <c r="L40" s="59"/>
      <c r="M40" s="121"/>
    </row>
    <row r="41" spans="1:13" ht="18.75" customHeight="1" x14ac:dyDescent="0.2">
      <c r="A41" s="42">
        <v>19</v>
      </c>
      <c r="B41" s="43">
        <v>35</v>
      </c>
      <c r="C41" s="44">
        <v>10090366392</v>
      </c>
      <c r="D41" s="45" t="s">
        <v>124</v>
      </c>
      <c r="E41" s="102">
        <v>38750</v>
      </c>
      <c r="F41" s="46" t="s">
        <v>29</v>
      </c>
      <c r="G41" s="47" t="s">
        <v>125</v>
      </c>
      <c r="H41" s="99">
        <v>5.5787037037037038E-3</v>
      </c>
      <c r="I41" s="99">
        <v>1.1525810185185184E-2</v>
      </c>
      <c r="J41" s="109">
        <f t="shared" si="0"/>
        <v>6.550925925925908E-4</v>
      </c>
      <c r="K41" s="41">
        <f t="shared" si="1"/>
        <v>36.867469879518069</v>
      </c>
      <c r="L41" s="59"/>
      <c r="M41" s="121"/>
    </row>
    <row r="42" spans="1:13" ht="18.75" customHeight="1" x14ac:dyDescent="0.2">
      <c r="A42" s="42">
        <v>20</v>
      </c>
      <c r="B42" s="43">
        <v>10</v>
      </c>
      <c r="C42" s="44">
        <v>10089576046</v>
      </c>
      <c r="D42" s="45" t="s">
        <v>89</v>
      </c>
      <c r="E42" s="102">
        <v>38831</v>
      </c>
      <c r="F42" s="46" t="s">
        <v>29</v>
      </c>
      <c r="G42" s="47" t="s">
        <v>43</v>
      </c>
      <c r="H42" s="99">
        <v>5.6481481481481478E-3</v>
      </c>
      <c r="I42" s="99">
        <v>1.1546064814814816E-2</v>
      </c>
      <c r="J42" s="109">
        <f t="shared" si="0"/>
        <v>6.7534722222222301E-4</v>
      </c>
      <c r="K42" s="41">
        <f t="shared" si="1"/>
        <v>36.793587174348694</v>
      </c>
      <c r="L42" s="59"/>
      <c r="M42" s="121"/>
    </row>
    <row r="43" spans="1:13" ht="18.75" customHeight="1" x14ac:dyDescent="0.2">
      <c r="A43" s="42">
        <v>21</v>
      </c>
      <c r="B43" s="43">
        <v>40</v>
      </c>
      <c r="C43" s="44">
        <v>10105978645</v>
      </c>
      <c r="D43" s="45" t="s">
        <v>126</v>
      </c>
      <c r="E43" s="102">
        <v>39215</v>
      </c>
      <c r="F43" s="46" t="s">
        <v>32</v>
      </c>
      <c r="G43" s="47" t="s">
        <v>51</v>
      </c>
      <c r="H43" s="99">
        <v>5.5902777777777782E-3</v>
      </c>
      <c r="I43" s="99">
        <v>1.1551967592592591E-2</v>
      </c>
      <c r="J43" s="109">
        <f t="shared" si="0"/>
        <v>6.8124999999999783E-4</v>
      </c>
      <c r="K43" s="41">
        <f t="shared" si="1"/>
        <v>36.793587174348694</v>
      </c>
      <c r="L43" s="59"/>
      <c r="M43" s="121"/>
    </row>
    <row r="44" spans="1:13" ht="18.75" customHeight="1" x14ac:dyDescent="0.2">
      <c r="A44" s="42">
        <v>22</v>
      </c>
      <c r="B44" s="43">
        <v>49</v>
      </c>
      <c r="C44" s="44">
        <v>10107577024</v>
      </c>
      <c r="D44" s="45" t="s">
        <v>86</v>
      </c>
      <c r="E44" s="102">
        <v>39089</v>
      </c>
      <c r="F44" s="46" t="s">
        <v>29</v>
      </c>
      <c r="G44" s="47" t="s">
        <v>78</v>
      </c>
      <c r="H44" s="99">
        <v>5.5671296296296302E-3</v>
      </c>
      <c r="I44" s="99">
        <v>1.156261574074074E-2</v>
      </c>
      <c r="J44" s="109">
        <f t="shared" si="0"/>
        <v>6.9189814814814635E-4</v>
      </c>
      <c r="K44" s="41">
        <f t="shared" si="1"/>
        <v>36.756756756756758</v>
      </c>
      <c r="L44" s="59"/>
      <c r="M44" s="121"/>
    </row>
    <row r="45" spans="1:13" ht="18.75" customHeight="1" x14ac:dyDescent="0.2">
      <c r="A45" s="42">
        <v>23</v>
      </c>
      <c r="B45" s="43">
        <v>84</v>
      </c>
      <c r="C45" s="44">
        <v>10131168939</v>
      </c>
      <c r="D45" s="45" t="s">
        <v>127</v>
      </c>
      <c r="E45" s="102">
        <v>39274</v>
      </c>
      <c r="F45" s="46" t="s">
        <v>57</v>
      </c>
      <c r="G45" s="47" t="s">
        <v>44</v>
      </c>
      <c r="H45" s="99">
        <v>5.6712962962962958E-3</v>
      </c>
      <c r="I45" s="99">
        <v>1.1564351851851852E-2</v>
      </c>
      <c r="J45" s="109">
        <f t="shared" si="0"/>
        <v>6.9363425925925842E-4</v>
      </c>
      <c r="K45" s="41">
        <f t="shared" si="1"/>
        <v>36.756756756756758</v>
      </c>
      <c r="L45" s="59"/>
      <c r="M45" s="121"/>
    </row>
    <row r="46" spans="1:13" ht="18.75" customHeight="1" x14ac:dyDescent="0.2">
      <c r="A46" s="42">
        <v>24</v>
      </c>
      <c r="B46" s="43">
        <v>37</v>
      </c>
      <c r="C46" s="44">
        <v>10090436720</v>
      </c>
      <c r="D46" s="45" t="s">
        <v>128</v>
      </c>
      <c r="E46" s="102">
        <v>38910</v>
      </c>
      <c r="F46" s="46" t="s">
        <v>29</v>
      </c>
      <c r="G46" s="47" t="s">
        <v>125</v>
      </c>
      <c r="H46" s="99">
        <v>5.6944444444444438E-3</v>
      </c>
      <c r="I46" s="99">
        <v>1.158125E-2</v>
      </c>
      <c r="J46" s="109">
        <f t="shared" si="0"/>
        <v>7.1053240740740625E-4</v>
      </c>
      <c r="K46" s="41">
        <f t="shared" si="1"/>
        <v>36.683316683316683</v>
      </c>
      <c r="L46" s="59"/>
      <c r="M46" s="121"/>
    </row>
    <row r="47" spans="1:13" ht="18.75" customHeight="1" x14ac:dyDescent="0.2">
      <c r="A47" s="42">
        <v>25</v>
      </c>
      <c r="B47" s="43">
        <v>17</v>
      </c>
      <c r="C47" s="44">
        <v>10125033081</v>
      </c>
      <c r="D47" s="45" t="s">
        <v>129</v>
      </c>
      <c r="E47" s="102">
        <v>39126</v>
      </c>
      <c r="F47" s="46" t="s">
        <v>32</v>
      </c>
      <c r="G47" s="47" t="s">
        <v>40</v>
      </c>
      <c r="H47" s="99">
        <v>5.6597222222222222E-3</v>
      </c>
      <c r="I47" s="99">
        <v>1.1585300925925926E-2</v>
      </c>
      <c r="J47" s="109">
        <f t="shared" si="0"/>
        <v>7.145833333333327E-4</v>
      </c>
      <c r="K47" s="41">
        <f t="shared" si="1"/>
        <v>36.683316683316683</v>
      </c>
      <c r="L47" s="59"/>
      <c r="M47" s="121"/>
    </row>
    <row r="48" spans="1:13" ht="18.75" customHeight="1" x14ac:dyDescent="0.2">
      <c r="A48" s="42">
        <v>26</v>
      </c>
      <c r="B48" s="43">
        <v>52</v>
      </c>
      <c r="C48" s="44">
        <v>10096563278</v>
      </c>
      <c r="D48" s="45" t="s">
        <v>77</v>
      </c>
      <c r="E48" s="102">
        <v>38890</v>
      </c>
      <c r="F48" s="46" t="s">
        <v>29</v>
      </c>
      <c r="G48" s="47" t="s">
        <v>78</v>
      </c>
      <c r="H48" s="99">
        <v>5.6134259259259271E-3</v>
      </c>
      <c r="I48" s="99">
        <v>1.1585648148148149E-2</v>
      </c>
      <c r="J48" s="109">
        <f t="shared" si="0"/>
        <v>7.1493055555555546E-4</v>
      </c>
      <c r="K48" s="41">
        <f t="shared" si="1"/>
        <v>36.683316683316683</v>
      </c>
      <c r="L48" s="59"/>
      <c r="M48" s="121"/>
    </row>
    <row r="49" spans="1:13" ht="18.75" customHeight="1" x14ac:dyDescent="0.2">
      <c r="A49" s="42">
        <v>27</v>
      </c>
      <c r="B49" s="43">
        <v>88</v>
      </c>
      <c r="C49" s="44">
        <v>10115080982</v>
      </c>
      <c r="D49" s="45" t="s">
        <v>130</v>
      </c>
      <c r="E49" s="102">
        <v>38780</v>
      </c>
      <c r="F49" s="46" t="s">
        <v>32</v>
      </c>
      <c r="G49" s="47" t="s">
        <v>46</v>
      </c>
      <c r="H49" s="99">
        <v>5.6597222222222222E-3</v>
      </c>
      <c r="I49" s="99">
        <v>1.1606134259259259E-2</v>
      </c>
      <c r="J49" s="109">
        <f t="shared" si="0"/>
        <v>7.3541666666666547E-4</v>
      </c>
      <c r="K49" s="41">
        <f t="shared" si="1"/>
        <v>36.610169491525426</v>
      </c>
      <c r="L49" s="59"/>
      <c r="M49" s="121"/>
    </row>
    <row r="50" spans="1:13" ht="18.75" customHeight="1" x14ac:dyDescent="0.2">
      <c r="A50" s="42">
        <v>28</v>
      </c>
      <c r="B50" s="43">
        <v>59</v>
      </c>
      <c r="C50" s="44">
        <v>10092736933</v>
      </c>
      <c r="D50" s="45" t="s">
        <v>69</v>
      </c>
      <c r="E50" s="102">
        <v>38778</v>
      </c>
      <c r="F50" s="46" t="s">
        <v>29</v>
      </c>
      <c r="G50" s="47" t="s">
        <v>45</v>
      </c>
      <c r="H50" s="99">
        <v>5.6828703703703702E-3</v>
      </c>
      <c r="I50" s="99">
        <v>1.1698263888888888E-2</v>
      </c>
      <c r="J50" s="109">
        <f t="shared" si="0"/>
        <v>8.2754629629629498E-4</v>
      </c>
      <c r="K50" s="41">
        <f t="shared" si="1"/>
        <v>36.320474777448069</v>
      </c>
      <c r="L50" s="59"/>
      <c r="M50" s="121"/>
    </row>
    <row r="51" spans="1:13" ht="18.75" customHeight="1" x14ac:dyDescent="0.2">
      <c r="A51" s="42">
        <v>29</v>
      </c>
      <c r="B51" s="43">
        <v>58</v>
      </c>
      <c r="C51" s="44">
        <v>10095640465</v>
      </c>
      <c r="D51" s="45" t="s">
        <v>83</v>
      </c>
      <c r="E51" s="102">
        <v>38757</v>
      </c>
      <c r="F51" s="46" t="s">
        <v>29</v>
      </c>
      <c r="G51" s="47" t="s">
        <v>45</v>
      </c>
      <c r="H51" s="99">
        <v>5.7291666666666671E-3</v>
      </c>
      <c r="I51" s="99">
        <v>1.1776388888888887E-2</v>
      </c>
      <c r="J51" s="109">
        <f t="shared" si="0"/>
        <v>9.0567129629629331E-4</v>
      </c>
      <c r="K51" s="41">
        <f t="shared" si="1"/>
        <v>36.10619469026549</v>
      </c>
      <c r="L51" s="59"/>
      <c r="M51" s="121"/>
    </row>
    <row r="52" spans="1:13" ht="18.75" customHeight="1" x14ac:dyDescent="0.2">
      <c r="A52" s="42">
        <v>30</v>
      </c>
      <c r="B52" s="43">
        <v>7</v>
      </c>
      <c r="C52" s="44">
        <v>10129113246</v>
      </c>
      <c r="D52" s="45" t="s">
        <v>81</v>
      </c>
      <c r="E52" s="102">
        <v>39710</v>
      </c>
      <c r="F52" s="46" t="s">
        <v>32</v>
      </c>
      <c r="G52" s="47" t="s">
        <v>50</v>
      </c>
      <c r="H52" s="99">
        <v>5.7407407407407416E-3</v>
      </c>
      <c r="I52" s="99">
        <v>1.180289351851852E-2</v>
      </c>
      <c r="J52" s="109">
        <f t="shared" si="0"/>
        <v>9.3217592592592657E-4</v>
      </c>
      <c r="K52" s="41">
        <f t="shared" si="1"/>
        <v>36</v>
      </c>
      <c r="L52" s="59"/>
      <c r="M52" s="121"/>
    </row>
    <row r="53" spans="1:13" ht="18.75" customHeight="1" x14ac:dyDescent="0.2">
      <c r="A53" s="42">
        <v>31</v>
      </c>
      <c r="B53" s="43">
        <v>66</v>
      </c>
      <c r="C53" s="44">
        <v>10091275667</v>
      </c>
      <c r="D53" s="45" t="s">
        <v>131</v>
      </c>
      <c r="E53" s="102">
        <v>39330</v>
      </c>
      <c r="F53" s="46" t="s">
        <v>32</v>
      </c>
      <c r="G53" s="47" t="s">
        <v>42</v>
      </c>
      <c r="H53" s="99">
        <v>5.7291666666666671E-3</v>
      </c>
      <c r="I53" s="99">
        <v>1.1811342592592594E-2</v>
      </c>
      <c r="J53" s="109">
        <f t="shared" si="0"/>
        <v>9.4062500000000049E-4</v>
      </c>
      <c r="K53" s="41">
        <f t="shared" si="1"/>
        <v>35.964740450538685</v>
      </c>
      <c r="L53" s="59"/>
      <c r="M53" s="121"/>
    </row>
    <row r="54" spans="1:13" ht="18.75" customHeight="1" x14ac:dyDescent="0.2">
      <c r="A54" s="42">
        <v>32</v>
      </c>
      <c r="B54" s="43">
        <v>64</v>
      </c>
      <c r="C54" s="44">
        <v>10109160750</v>
      </c>
      <c r="D54" s="45" t="s">
        <v>71</v>
      </c>
      <c r="E54" s="102">
        <v>39763</v>
      </c>
      <c r="F54" s="46" t="s">
        <v>57</v>
      </c>
      <c r="G54" s="47" t="s">
        <v>48</v>
      </c>
      <c r="H54" s="99">
        <v>5.7986111111111112E-3</v>
      </c>
      <c r="I54" s="99">
        <v>1.181574074074074E-2</v>
      </c>
      <c r="J54" s="109">
        <f t="shared" si="0"/>
        <v>9.4502314814814622E-4</v>
      </c>
      <c r="K54" s="41">
        <f t="shared" si="1"/>
        <v>35.964740450538685</v>
      </c>
      <c r="L54" s="59"/>
      <c r="M54" s="121"/>
    </row>
    <row r="55" spans="1:13" ht="18.75" customHeight="1" x14ac:dyDescent="0.2">
      <c r="A55" s="42">
        <v>33</v>
      </c>
      <c r="B55" s="43">
        <v>61</v>
      </c>
      <c r="C55" s="44">
        <v>10107167907</v>
      </c>
      <c r="D55" s="45" t="s">
        <v>79</v>
      </c>
      <c r="E55" s="102">
        <v>39217</v>
      </c>
      <c r="F55" s="46" t="s">
        <v>57</v>
      </c>
      <c r="G55" s="47" t="s">
        <v>45</v>
      </c>
      <c r="H55" s="99">
        <v>5.7870370370370376E-3</v>
      </c>
      <c r="I55" s="99">
        <v>1.1826041666666667E-2</v>
      </c>
      <c r="J55" s="109">
        <f t="shared" si="0"/>
        <v>9.5532407407407371E-4</v>
      </c>
      <c r="K55" s="41">
        <f t="shared" si="1"/>
        <v>35.929549902152644</v>
      </c>
      <c r="L55" s="59"/>
      <c r="M55" s="121"/>
    </row>
    <row r="56" spans="1:13" ht="18.75" customHeight="1" x14ac:dyDescent="0.2">
      <c r="A56" s="42">
        <v>34</v>
      </c>
      <c r="B56" s="43">
        <v>28</v>
      </c>
      <c r="C56" s="44">
        <v>10089792577</v>
      </c>
      <c r="D56" s="45" t="s">
        <v>132</v>
      </c>
      <c r="E56" s="102">
        <v>38797</v>
      </c>
      <c r="F56" s="46" t="s">
        <v>29</v>
      </c>
      <c r="G56" s="47" t="s">
        <v>49</v>
      </c>
      <c r="H56" s="99">
        <v>5.6828703703703702E-3</v>
      </c>
      <c r="I56" s="99">
        <v>1.1830208333333333E-2</v>
      </c>
      <c r="J56" s="109">
        <f t="shared" si="0"/>
        <v>9.5949074074073992E-4</v>
      </c>
      <c r="K56" s="41">
        <f t="shared" si="1"/>
        <v>35.929549902152644</v>
      </c>
      <c r="L56" s="59"/>
      <c r="M56" s="121"/>
    </row>
    <row r="57" spans="1:13" ht="18.75" customHeight="1" x14ac:dyDescent="0.2">
      <c r="A57" s="42">
        <v>35</v>
      </c>
      <c r="B57" s="43">
        <v>11</v>
      </c>
      <c r="C57" s="44">
        <v>10093614882</v>
      </c>
      <c r="D57" s="45" t="s">
        <v>98</v>
      </c>
      <c r="E57" s="102">
        <v>38951</v>
      </c>
      <c r="F57" s="46" t="s">
        <v>29</v>
      </c>
      <c r="G57" s="47" t="s">
        <v>43</v>
      </c>
      <c r="H57" s="99">
        <v>5.7523148148148143E-3</v>
      </c>
      <c r="I57" s="99">
        <v>1.1837499999999999E-2</v>
      </c>
      <c r="J57" s="109">
        <f t="shared" si="0"/>
        <v>9.6678240740740579E-4</v>
      </c>
      <c r="K57" s="41">
        <f t="shared" si="1"/>
        <v>35.894428152492665</v>
      </c>
      <c r="L57" s="59"/>
      <c r="M57" s="121"/>
    </row>
    <row r="58" spans="1:13" ht="18.75" customHeight="1" x14ac:dyDescent="0.2">
      <c r="A58" s="42">
        <v>36</v>
      </c>
      <c r="B58" s="43">
        <v>86</v>
      </c>
      <c r="C58" s="44">
        <v>10105736448</v>
      </c>
      <c r="D58" s="45" t="s">
        <v>133</v>
      </c>
      <c r="E58" s="102">
        <v>38996</v>
      </c>
      <c r="F58" s="46" t="s">
        <v>32</v>
      </c>
      <c r="G58" s="47" t="s">
        <v>46</v>
      </c>
      <c r="H58" s="99">
        <v>5.7986111111111112E-3</v>
      </c>
      <c r="I58" s="99">
        <v>1.1838425925925926E-2</v>
      </c>
      <c r="J58" s="109">
        <f t="shared" si="0"/>
        <v>9.6770833333333257E-4</v>
      </c>
      <c r="K58" s="41">
        <f t="shared" si="1"/>
        <v>35.894428152492665</v>
      </c>
      <c r="L58" s="59"/>
      <c r="M58" s="121"/>
    </row>
    <row r="59" spans="1:13" ht="18.75" customHeight="1" x14ac:dyDescent="0.2">
      <c r="A59" s="42">
        <v>37</v>
      </c>
      <c r="B59" s="43">
        <v>33</v>
      </c>
      <c r="C59" s="44">
        <v>10089414075</v>
      </c>
      <c r="D59" s="45" t="s">
        <v>134</v>
      </c>
      <c r="E59" s="102">
        <v>39037</v>
      </c>
      <c r="F59" s="46" t="s">
        <v>32</v>
      </c>
      <c r="G59" s="47" t="s">
        <v>135</v>
      </c>
      <c r="H59" s="99">
        <v>5.6134259259259271E-3</v>
      </c>
      <c r="I59" s="99">
        <v>1.188414351851852E-2</v>
      </c>
      <c r="J59" s="109">
        <f t="shared" si="0"/>
        <v>1.0134259259259263E-3</v>
      </c>
      <c r="K59" s="41">
        <f t="shared" si="1"/>
        <v>35.75462512171373</v>
      </c>
      <c r="L59" s="59"/>
      <c r="M59" s="121"/>
    </row>
    <row r="60" spans="1:13" ht="18.75" customHeight="1" x14ac:dyDescent="0.2">
      <c r="A60" s="42">
        <v>38</v>
      </c>
      <c r="B60" s="43">
        <v>82</v>
      </c>
      <c r="C60" s="44">
        <v>10125246481</v>
      </c>
      <c r="D60" s="45" t="s">
        <v>136</v>
      </c>
      <c r="E60" s="102">
        <v>39084</v>
      </c>
      <c r="F60" s="46" t="s">
        <v>57</v>
      </c>
      <c r="G60" s="47" t="s">
        <v>44</v>
      </c>
      <c r="H60" s="99">
        <v>5.7523148148148143E-3</v>
      </c>
      <c r="I60" s="99">
        <v>1.1905671296296298E-2</v>
      </c>
      <c r="J60" s="109">
        <f t="shared" si="0"/>
        <v>1.0349537037037046E-3</v>
      </c>
      <c r="K60" s="41">
        <f t="shared" si="1"/>
        <v>35.685131195335273</v>
      </c>
      <c r="L60" s="59"/>
      <c r="M60" s="121"/>
    </row>
    <row r="61" spans="1:13" ht="18.75" customHeight="1" x14ac:dyDescent="0.2">
      <c r="A61" s="42">
        <v>39</v>
      </c>
      <c r="B61" s="43">
        <v>74</v>
      </c>
      <c r="C61" s="44">
        <v>10106605307</v>
      </c>
      <c r="D61" s="45" t="s">
        <v>137</v>
      </c>
      <c r="E61" s="102">
        <v>39241</v>
      </c>
      <c r="F61" s="46" t="s">
        <v>32</v>
      </c>
      <c r="G61" s="47" t="s">
        <v>52</v>
      </c>
      <c r="H61" s="99">
        <v>5.9027777777777776E-3</v>
      </c>
      <c r="I61" s="99">
        <v>1.1913657407407406E-2</v>
      </c>
      <c r="J61" s="109">
        <f t="shared" si="0"/>
        <v>1.0429398148148125E-3</v>
      </c>
      <c r="K61" s="41">
        <f t="shared" si="1"/>
        <v>35.685131195335273</v>
      </c>
      <c r="L61" s="59"/>
      <c r="M61" s="121"/>
    </row>
    <row r="62" spans="1:13" ht="18.75" customHeight="1" x14ac:dyDescent="0.2">
      <c r="A62" s="42">
        <v>40</v>
      </c>
      <c r="B62" s="43">
        <v>73</v>
      </c>
      <c r="C62" s="44">
        <v>10114922954</v>
      </c>
      <c r="D62" s="45" t="s">
        <v>138</v>
      </c>
      <c r="E62" s="102">
        <v>39203</v>
      </c>
      <c r="F62" s="46" t="s">
        <v>32</v>
      </c>
      <c r="G62" s="47" t="s">
        <v>139</v>
      </c>
      <c r="H62" s="99">
        <v>5.8680555555555543E-3</v>
      </c>
      <c r="I62" s="99">
        <v>1.1933217592592591E-2</v>
      </c>
      <c r="J62" s="109">
        <f t="shared" si="0"/>
        <v>1.0624999999999975E-3</v>
      </c>
      <c r="K62" s="41">
        <f t="shared" si="1"/>
        <v>35.615906886517941</v>
      </c>
      <c r="L62" s="59"/>
      <c r="M62" s="121"/>
    </row>
    <row r="63" spans="1:13" ht="18.75" customHeight="1" x14ac:dyDescent="0.2">
      <c r="A63" s="42">
        <v>41</v>
      </c>
      <c r="B63" s="43">
        <v>25</v>
      </c>
      <c r="C63" s="44">
        <v>10097295428</v>
      </c>
      <c r="D63" s="45" t="s">
        <v>140</v>
      </c>
      <c r="E63" s="102">
        <v>38849</v>
      </c>
      <c r="F63" s="46" t="s">
        <v>29</v>
      </c>
      <c r="G63" s="47" t="s">
        <v>49</v>
      </c>
      <c r="H63" s="99">
        <v>5.6828703703703702E-3</v>
      </c>
      <c r="I63" s="99">
        <v>1.1933564814814815E-2</v>
      </c>
      <c r="J63" s="109">
        <f t="shared" si="0"/>
        <v>1.062847222222222E-3</v>
      </c>
      <c r="K63" s="41">
        <f t="shared" si="1"/>
        <v>35.615906886517941</v>
      </c>
      <c r="L63" s="59"/>
      <c r="M63" s="121"/>
    </row>
    <row r="64" spans="1:13" ht="18.75" customHeight="1" x14ac:dyDescent="0.2">
      <c r="A64" s="42">
        <v>42</v>
      </c>
      <c r="B64" s="43">
        <v>83</v>
      </c>
      <c r="C64" s="44">
        <v>10126951964</v>
      </c>
      <c r="D64" s="45" t="s">
        <v>141</v>
      </c>
      <c r="E64" s="102">
        <v>39147</v>
      </c>
      <c r="F64" s="46" t="s">
        <v>57</v>
      </c>
      <c r="G64" s="47" t="s">
        <v>44</v>
      </c>
      <c r="H64" s="99">
        <v>5.7523148148148143E-3</v>
      </c>
      <c r="I64" s="99">
        <v>1.1935185185185186E-2</v>
      </c>
      <c r="J64" s="109">
        <f t="shared" si="0"/>
        <v>1.0644675925925925E-3</v>
      </c>
      <c r="K64" s="41">
        <f t="shared" si="1"/>
        <v>35.615906886517941</v>
      </c>
      <c r="L64" s="59"/>
      <c r="M64" s="121"/>
    </row>
    <row r="65" spans="1:13" ht="18.75" customHeight="1" x14ac:dyDescent="0.2">
      <c r="A65" s="42">
        <v>43</v>
      </c>
      <c r="B65" s="43">
        <v>39</v>
      </c>
      <c r="C65" s="44">
        <v>10104182428</v>
      </c>
      <c r="D65" s="45" t="s">
        <v>142</v>
      </c>
      <c r="E65" s="102">
        <v>39345</v>
      </c>
      <c r="F65" s="46" t="s">
        <v>57</v>
      </c>
      <c r="G65" s="47" t="s">
        <v>125</v>
      </c>
      <c r="H65" s="99">
        <v>5.8912037037037032E-3</v>
      </c>
      <c r="I65" s="99">
        <v>1.1937847222222221E-2</v>
      </c>
      <c r="J65" s="109">
        <f t="shared" si="0"/>
        <v>1.0671296296296279E-3</v>
      </c>
      <c r="K65" s="41">
        <f t="shared" si="1"/>
        <v>35.615906886517941</v>
      </c>
      <c r="L65" s="59"/>
      <c r="M65" s="121"/>
    </row>
    <row r="66" spans="1:13" ht="18.75" customHeight="1" x14ac:dyDescent="0.2">
      <c r="A66" s="42">
        <v>44</v>
      </c>
      <c r="B66" s="43">
        <v>81</v>
      </c>
      <c r="C66" s="44">
        <v>10119568547</v>
      </c>
      <c r="D66" s="45" t="s">
        <v>143</v>
      </c>
      <c r="E66" s="102">
        <v>38749</v>
      </c>
      <c r="F66" s="46" t="s">
        <v>58</v>
      </c>
      <c r="G66" s="47" t="s">
        <v>44</v>
      </c>
      <c r="H66" s="99">
        <v>5.8333333333333336E-3</v>
      </c>
      <c r="I66" s="99">
        <v>1.1959143518518518E-2</v>
      </c>
      <c r="J66" s="109">
        <f t="shared" si="0"/>
        <v>1.088425925925925E-3</v>
      </c>
      <c r="K66" s="41">
        <f t="shared" si="1"/>
        <v>35.546950629235241</v>
      </c>
      <c r="L66" s="59"/>
      <c r="M66" s="121"/>
    </row>
    <row r="67" spans="1:13" ht="18.75" customHeight="1" x14ac:dyDescent="0.2">
      <c r="A67" s="42">
        <v>45</v>
      </c>
      <c r="B67" s="43">
        <v>53</v>
      </c>
      <c r="C67" s="44">
        <v>10091625069</v>
      </c>
      <c r="D67" s="45" t="s">
        <v>144</v>
      </c>
      <c r="E67" s="102">
        <v>38749</v>
      </c>
      <c r="F67" s="46" t="s">
        <v>29</v>
      </c>
      <c r="G67" s="47" t="s">
        <v>78</v>
      </c>
      <c r="H67" s="99">
        <v>5.9027777777777776E-3</v>
      </c>
      <c r="I67" s="99">
        <v>1.199224537037037E-2</v>
      </c>
      <c r="J67" s="109">
        <f t="shared" si="0"/>
        <v>1.1215277777777768E-3</v>
      </c>
      <c r="K67" s="41">
        <f t="shared" si="1"/>
        <v>35.444015444015442</v>
      </c>
      <c r="L67" s="59"/>
      <c r="M67" s="121"/>
    </row>
    <row r="68" spans="1:13" ht="18.75" customHeight="1" x14ac:dyDescent="0.2">
      <c r="A68" s="42">
        <v>46</v>
      </c>
      <c r="B68" s="43">
        <v>18</v>
      </c>
      <c r="C68" s="44">
        <v>10115797469</v>
      </c>
      <c r="D68" s="45" t="s">
        <v>145</v>
      </c>
      <c r="E68" s="102">
        <v>38889</v>
      </c>
      <c r="F68" s="46" t="s">
        <v>29</v>
      </c>
      <c r="G68" s="47" t="s">
        <v>40</v>
      </c>
      <c r="H68" s="99">
        <v>5.8564814814814825E-3</v>
      </c>
      <c r="I68" s="99">
        <v>1.2023726851851851E-2</v>
      </c>
      <c r="J68" s="109">
        <f t="shared" si="0"/>
        <v>1.1530092592592581E-3</v>
      </c>
      <c r="K68" s="41">
        <f t="shared" si="1"/>
        <v>35.34167468719923</v>
      </c>
      <c r="L68" s="59"/>
      <c r="M68" s="121"/>
    </row>
    <row r="69" spans="1:13" ht="18.75" customHeight="1" x14ac:dyDescent="0.2">
      <c r="A69" s="42">
        <v>47</v>
      </c>
      <c r="B69" s="43">
        <v>20</v>
      </c>
      <c r="C69" s="44">
        <v>10131546936</v>
      </c>
      <c r="D69" s="45" t="s">
        <v>90</v>
      </c>
      <c r="E69" s="102">
        <v>39133</v>
      </c>
      <c r="F69" s="46" t="s">
        <v>29</v>
      </c>
      <c r="G69" s="47" t="s">
        <v>53</v>
      </c>
      <c r="H69" s="99">
        <v>5.8680555555555543E-3</v>
      </c>
      <c r="I69" s="99">
        <v>1.2047685185185184E-2</v>
      </c>
      <c r="J69" s="109">
        <f t="shared" si="0"/>
        <v>1.1769675925925906E-3</v>
      </c>
      <c r="K69" s="41">
        <f t="shared" si="1"/>
        <v>35.273775216138326</v>
      </c>
      <c r="L69" s="59"/>
      <c r="M69" s="121"/>
    </row>
    <row r="70" spans="1:13" ht="18.75" customHeight="1" x14ac:dyDescent="0.2">
      <c r="A70" s="42">
        <v>48</v>
      </c>
      <c r="B70" s="43">
        <v>14</v>
      </c>
      <c r="C70" s="44">
        <v>10091546560</v>
      </c>
      <c r="D70" s="45" t="s">
        <v>146</v>
      </c>
      <c r="E70" s="102">
        <v>38873</v>
      </c>
      <c r="F70" s="46" t="s">
        <v>29</v>
      </c>
      <c r="G70" s="47" t="s">
        <v>40</v>
      </c>
      <c r="H70" s="99">
        <v>5.8101851851851856E-3</v>
      </c>
      <c r="I70" s="99">
        <v>1.2050694444444445E-2</v>
      </c>
      <c r="J70" s="109">
        <f t="shared" si="0"/>
        <v>1.1799768518518522E-3</v>
      </c>
      <c r="K70" s="41">
        <f t="shared" si="1"/>
        <v>35.273775216138326</v>
      </c>
      <c r="L70" s="59"/>
      <c r="M70" s="121"/>
    </row>
    <row r="71" spans="1:13" ht="18.75" customHeight="1" x14ac:dyDescent="0.2">
      <c r="A71" s="42">
        <v>49</v>
      </c>
      <c r="B71" s="43">
        <v>16</v>
      </c>
      <c r="C71" s="44">
        <v>10119124266</v>
      </c>
      <c r="D71" s="45" t="s">
        <v>147</v>
      </c>
      <c r="E71" s="102">
        <v>39317</v>
      </c>
      <c r="F71" s="46" t="s">
        <v>29</v>
      </c>
      <c r="G71" s="47" t="s">
        <v>40</v>
      </c>
      <c r="H71" s="99">
        <v>5.8217592592592592E-3</v>
      </c>
      <c r="I71" s="99">
        <v>1.2062152777777778E-2</v>
      </c>
      <c r="J71" s="109">
        <f t="shared" si="0"/>
        <v>1.1914351851851843E-3</v>
      </c>
      <c r="K71" s="41">
        <f t="shared" si="1"/>
        <v>35.239923224568138</v>
      </c>
      <c r="L71" s="59"/>
      <c r="M71" s="121"/>
    </row>
    <row r="72" spans="1:13" ht="18.75" customHeight="1" x14ac:dyDescent="0.2">
      <c r="A72" s="42">
        <v>50</v>
      </c>
      <c r="B72" s="43">
        <v>67</v>
      </c>
      <c r="C72" s="44">
        <v>10104925082</v>
      </c>
      <c r="D72" s="45" t="s">
        <v>94</v>
      </c>
      <c r="E72" s="102">
        <v>38769</v>
      </c>
      <c r="F72" s="46" t="s">
        <v>29</v>
      </c>
      <c r="G72" s="47" t="s">
        <v>42</v>
      </c>
      <c r="H72" s="99">
        <v>5.9606481481481489E-3</v>
      </c>
      <c r="I72" s="99">
        <v>1.2089930555555557E-2</v>
      </c>
      <c r="J72" s="109">
        <f t="shared" si="0"/>
        <v>1.2192129629629636E-3</v>
      </c>
      <c r="K72" s="41">
        <f t="shared" si="1"/>
        <v>35.138755980861241</v>
      </c>
      <c r="L72" s="59"/>
      <c r="M72" s="121"/>
    </row>
    <row r="73" spans="1:13" ht="18.75" customHeight="1" x14ac:dyDescent="0.2">
      <c r="A73" s="42">
        <v>51</v>
      </c>
      <c r="B73" s="43">
        <v>75</v>
      </c>
      <c r="C73" s="44">
        <v>10113802000</v>
      </c>
      <c r="D73" s="45" t="s">
        <v>148</v>
      </c>
      <c r="E73" s="102">
        <v>39098</v>
      </c>
      <c r="F73" s="46" t="s">
        <v>32</v>
      </c>
      <c r="G73" s="47" t="s">
        <v>52</v>
      </c>
      <c r="H73" s="99">
        <v>5.9375000000000009E-3</v>
      </c>
      <c r="I73" s="99">
        <v>1.2093981481481482E-2</v>
      </c>
      <c r="J73" s="109">
        <f t="shared" si="0"/>
        <v>1.2232638888888883E-3</v>
      </c>
      <c r="K73" s="41">
        <f t="shared" si="1"/>
        <v>35.138755980861241</v>
      </c>
      <c r="L73" s="59"/>
      <c r="M73" s="121"/>
    </row>
    <row r="74" spans="1:13" ht="18.75" customHeight="1" x14ac:dyDescent="0.2">
      <c r="A74" s="42">
        <v>52</v>
      </c>
      <c r="B74" s="43">
        <v>68</v>
      </c>
      <c r="C74" s="44">
        <v>10105977534</v>
      </c>
      <c r="D74" s="45" t="s">
        <v>149</v>
      </c>
      <c r="E74" s="102">
        <v>39027</v>
      </c>
      <c r="F74" s="46" t="s">
        <v>29</v>
      </c>
      <c r="G74" s="47" t="s">
        <v>42</v>
      </c>
      <c r="H74" s="99">
        <v>5.9837962962962961E-3</v>
      </c>
      <c r="I74" s="99">
        <v>1.2112268518518517E-2</v>
      </c>
      <c r="J74" s="109">
        <f t="shared" si="0"/>
        <v>1.2415509259259237E-3</v>
      </c>
      <c r="K74" s="41">
        <f t="shared" si="1"/>
        <v>35.105162523900574</v>
      </c>
      <c r="L74" s="59"/>
      <c r="M74" s="121"/>
    </row>
    <row r="75" spans="1:13" ht="18.75" customHeight="1" x14ac:dyDescent="0.2">
      <c r="A75" s="42">
        <v>53</v>
      </c>
      <c r="B75" s="43">
        <v>36</v>
      </c>
      <c r="C75" s="44">
        <v>10099853804</v>
      </c>
      <c r="D75" s="45" t="s">
        <v>150</v>
      </c>
      <c r="E75" s="102">
        <v>38804</v>
      </c>
      <c r="F75" s="46" t="s">
        <v>29</v>
      </c>
      <c r="G75" s="47" t="s">
        <v>125</v>
      </c>
      <c r="H75" s="99">
        <v>5.8217592592592592E-3</v>
      </c>
      <c r="I75" s="99">
        <v>1.2135648148148147E-2</v>
      </c>
      <c r="J75" s="109">
        <f t="shared" si="0"/>
        <v>1.2649305555555539E-3</v>
      </c>
      <c r="K75" s="41">
        <f t="shared" si="1"/>
        <v>35.004766444232601</v>
      </c>
      <c r="L75" s="59"/>
      <c r="M75" s="121"/>
    </row>
    <row r="76" spans="1:13" ht="18.75" customHeight="1" x14ac:dyDescent="0.2">
      <c r="A76" s="42">
        <v>54</v>
      </c>
      <c r="B76" s="43">
        <v>13</v>
      </c>
      <c r="C76" s="44">
        <v>10113612444</v>
      </c>
      <c r="D76" s="45" t="s">
        <v>102</v>
      </c>
      <c r="E76" s="102">
        <v>39265</v>
      </c>
      <c r="F76" s="46" t="s">
        <v>57</v>
      </c>
      <c r="G76" s="47" t="s">
        <v>43</v>
      </c>
      <c r="H76" s="99">
        <v>5.9259259259259256E-3</v>
      </c>
      <c r="I76" s="99">
        <v>1.2139583333333336E-2</v>
      </c>
      <c r="J76" s="109">
        <f t="shared" si="0"/>
        <v>1.2688657407407423E-3</v>
      </c>
      <c r="K76" s="41">
        <f t="shared" si="1"/>
        <v>35.004766444232601</v>
      </c>
      <c r="L76" s="59"/>
      <c r="M76" s="121"/>
    </row>
    <row r="77" spans="1:13" ht="18.75" customHeight="1" x14ac:dyDescent="0.2">
      <c r="A77" s="42">
        <v>55</v>
      </c>
      <c r="B77" s="43">
        <v>24</v>
      </c>
      <c r="C77" s="44">
        <v>10128927734</v>
      </c>
      <c r="D77" s="45" t="s">
        <v>87</v>
      </c>
      <c r="E77" s="102">
        <v>39329</v>
      </c>
      <c r="F77" s="46" t="s">
        <v>29</v>
      </c>
      <c r="G77" s="47" t="s">
        <v>53</v>
      </c>
      <c r="H77" s="99">
        <v>5.9606481481481489E-3</v>
      </c>
      <c r="I77" s="99">
        <v>1.2153472222222223E-2</v>
      </c>
      <c r="J77" s="109">
        <f t="shared" si="0"/>
        <v>1.2827546296296302E-3</v>
      </c>
      <c r="K77" s="41">
        <f t="shared" si="1"/>
        <v>34.971428571428568</v>
      </c>
      <c r="L77" s="59"/>
      <c r="M77" s="121"/>
    </row>
    <row r="78" spans="1:13" ht="18.75" customHeight="1" x14ac:dyDescent="0.2">
      <c r="A78" s="42">
        <v>56</v>
      </c>
      <c r="B78" s="43">
        <v>55</v>
      </c>
      <c r="C78" s="44">
        <v>10120119427</v>
      </c>
      <c r="D78" s="45" t="s">
        <v>66</v>
      </c>
      <c r="E78" s="102">
        <v>38916</v>
      </c>
      <c r="F78" s="46" t="s">
        <v>32</v>
      </c>
      <c r="G78" s="47" t="s">
        <v>45</v>
      </c>
      <c r="H78" s="99">
        <v>5.8449074074074072E-3</v>
      </c>
      <c r="I78" s="99">
        <v>1.2153703703703706E-2</v>
      </c>
      <c r="J78" s="109">
        <f t="shared" si="0"/>
        <v>1.2829861111111132E-3</v>
      </c>
      <c r="K78" s="41">
        <f t="shared" si="1"/>
        <v>34.971428571428568</v>
      </c>
      <c r="L78" s="59"/>
      <c r="M78" s="121"/>
    </row>
    <row r="79" spans="1:13" ht="18.75" customHeight="1" x14ac:dyDescent="0.2">
      <c r="A79" s="42">
        <v>57</v>
      </c>
      <c r="B79" s="43">
        <v>65</v>
      </c>
      <c r="C79" s="44">
        <v>10116100900</v>
      </c>
      <c r="D79" s="45" t="s">
        <v>73</v>
      </c>
      <c r="E79" s="102">
        <v>39611</v>
      </c>
      <c r="F79" s="46" t="s">
        <v>57</v>
      </c>
      <c r="G79" s="47" t="s">
        <v>48</v>
      </c>
      <c r="H79" s="99">
        <v>5.8564814814814825E-3</v>
      </c>
      <c r="I79" s="99">
        <v>1.2166203703703702E-2</v>
      </c>
      <c r="J79" s="109">
        <f t="shared" si="0"/>
        <v>1.2954861111111084E-3</v>
      </c>
      <c r="K79" s="41">
        <f t="shared" si="1"/>
        <v>34.938154138915316</v>
      </c>
      <c r="L79" s="59"/>
      <c r="M79" s="121"/>
    </row>
    <row r="80" spans="1:13" ht="18.75" customHeight="1" x14ac:dyDescent="0.2">
      <c r="A80" s="42">
        <v>58</v>
      </c>
      <c r="B80" s="43">
        <v>42</v>
      </c>
      <c r="C80" s="44">
        <v>10092183326</v>
      </c>
      <c r="D80" s="45" t="s">
        <v>151</v>
      </c>
      <c r="E80" s="102">
        <v>38983</v>
      </c>
      <c r="F80" s="46" t="s">
        <v>32</v>
      </c>
      <c r="G80" s="47" t="s">
        <v>51</v>
      </c>
      <c r="H80" s="99">
        <v>5.9375000000000009E-3</v>
      </c>
      <c r="I80" s="99">
        <v>1.2186342592592591E-2</v>
      </c>
      <c r="J80" s="109">
        <f t="shared" si="0"/>
        <v>1.3156249999999974E-3</v>
      </c>
      <c r="K80" s="41">
        <f t="shared" si="1"/>
        <v>34.871794871794869</v>
      </c>
      <c r="L80" s="59"/>
      <c r="M80" s="121"/>
    </row>
    <row r="81" spans="1:13" ht="18.75" customHeight="1" x14ac:dyDescent="0.2">
      <c r="A81" s="42">
        <v>59</v>
      </c>
      <c r="B81" s="43">
        <v>44</v>
      </c>
      <c r="C81" s="44">
        <v>10119432242</v>
      </c>
      <c r="D81" s="45" t="s">
        <v>152</v>
      </c>
      <c r="E81" s="102">
        <v>39294</v>
      </c>
      <c r="F81" s="46" t="s">
        <v>32</v>
      </c>
      <c r="G81" s="47" t="s">
        <v>51</v>
      </c>
      <c r="H81" s="99">
        <v>5.7986111111111112E-3</v>
      </c>
      <c r="I81" s="99">
        <v>1.2221643518518517E-2</v>
      </c>
      <c r="J81" s="109">
        <f t="shared" si="0"/>
        <v>1.3509259259259238E-3</v>
      </c>
      <c r="K81" s="41">
        <f t="shared" si="1"/>
        <v>34.772727272727273</v>
      </c>
      <c r="L81" s="59"/>
      <c r="M81" s="121"/>
    </row>
    <row r="82" spans="1:13" ht="18.75" customHeight="1" x14ac:dyDescent="0.2">
      <c r="A82" s="42">
        <v>60</v>
      </c>
      <c r="B82" s="43">
        <v>15</v>
      </c>
      <c r="C82" s="44">
        <v>10115657528</v>
      </c>
      <c r="D82" s="45" t="s">
        <v>153</v>
      </c>
      <c r="E82" s="102">
        <v>38938</v>
      </c>
      <c r="F82" s="46" t="s">
        <v>57</v>
      </c>
      <c r="G82" s="47" t="s">
        <v>40</v>
      </c>
      <c r="H82" s="99">
        <v>6.0416666666666665E-3</v>
      </c>
      <c r="I82" s="99">
        <v>1.2242592592592595E-2</v>
      </c>
      <c r="J82" s="109">
        <f t="shared" si="0"/>
        <v>1.3718750000000016E-3</v>
      </c>
      <c r="K82" s="41">
        <f t="shared" si="1"/>
        <v>34.706994328922498</v>
      </c>
      <c r="L82" s="59"/>
      <c r="M82" s="121"/>
    </row>
    <row r="83" spans="1:13" ht="18.75" customHeight="1" x14ac:dyDescent="0.2">
      <c r="A83" s="42">
        <v>61</v>
      </c>
      <c r="B83" s="43">
        <v>21</v>
      </c>
      <c r="C83" s="44">
        <v>10113844739</v>
      </c>
      <c r="D83" s="45" t="s">
        <v>88</v>
      </c>
      <c r="E83" s="102">
        <v>38771</v>
      </c>
      <c r="F83" s="46" t="s">
        <v>29</v>
      </c>
      <c r="G83" s="47" t="s">
        <v>53</v>
      </c>
      <c r="H83" s="99">
        <v>5.9722222222222225E-3</v>
      </c>
      <c r="I83" s="99">
        <v>1.2258564814814814E-2</v>
      </c>
      <c r="J83" s="109">
        <f t="shared" si="0"/>
        <v>1.3878472222222209E-3</v>
      </c>
      <c r="K83" s="41">
        <f t="shared" si="1"/>
        <v>34.674220963172807</v>
      </c>
      <c r="L83" s="59"/>
      <c r="M83" s="121"/>
    </row>
    <row r="84" spans="1:13" ht="18.75" customHeight="1" x14ac:dyDescent="0.2">
      <c r="A84" s="42">
        <v>62</v>
      </c>
      <c r="B84" s="43">
        <v>56</v>
      </c>
      <c r="C84" s="44">
        <v>10092191410</v>
      </c>
      <c r="D84" s="45" t="s">
        <v>154</v>
      </c>
      <c r="E84" s="102">
        <v>38906</v>
      </c>
      <c r="F84" s="46" t="s">
        <v>29</v>
      </c>
      <c r="G84" s="47" t="s">
        <v>45</v>
      </c>
      <c r="H84" s="99">
        <v>6.0069444444444441E-3</v>
      </c>
      <c r="I84" s="99">
        <v>1.2260416666666668E-2</v>
      </c>
      <c r="J84" s="109">
        <f t="shared" si="0"/>
        <v>1.3896990740740744E-3</v>
      </c>
      <c r="K84" s="41">
        <f t="shared" si="1"/>
        <v>34.674220963172807</v>
      </c>
      <c r="L84" s="59"/>
      <c r="M84" s="121"/>
    </row>
    <row r="85" spans="1:13" ht="18.75" customHeight="1" x14ac:dyDescent="0.2">
      <c r="A85" s="42">
        <v>63</v>
      </c>
      <c r="B85" s="43">
        <v>41</v>
      </c>
      <c r="C85" s="44">
        <v>10105798688</v>
      </c>
      <c r="D85" s="45" t="s">
        <v>155</v>
      </c>
      <c r="E85" s="102">
        <v>39205</v>
      </c>
      <c r="F85" s="46" t="s">
        <v>32</v>
      </c>
      <c r="G85" s="47" t="s">
        <v>51</v>
      </c>
      <c r="H85" s="99">
        <v>5.9953703703703697E-3</v>
      </c>
      <c r="I85" s="99">
        <v>1.2286689814814815E-2</v>
      </c>
      <c r="J85" s="109">
        <f t="shared" si="0"/>
        <v>1.4159722222222212E-3</v>
      </c>
      <c r="K85" s="41">
        <f t="shared" si="1"/>
        <v>34.576271186440678</v>
      </c>
      <c r="L85" s="59"/>
      <c r="M85" s="121"/>
    </row>
    <row r="86" spans="1:13" ht="18.75" customHeight="1" x14ac:dyDescent="0.2">
      <c r="A86" s="42">
        <v>64</v>
      </c>
      <c r="B86" s="43">
        <v>89</v>
      </c>
      <c r="C86" s="44">
        <v>10117596114</v>
      </c>
      <c r="D86" s="45" t="s">
        <v>156</v>
      </c>
      <c r="E86" s="102">
        <v>39367</v>
      </c>
      <c r="F86" s="46" t="s">
        <v>32</v>
      </c>
      <c r="G86" s="47" t="s">
        <v>41</v>
      </c>
      <c r="H86" s="99">
        <v>6.030092592592593E-3</v>
      </c>
      <c r="I86" s="99">
        <v>1.2293171296296297E-2</v>
      </c>
      <c r="J86" s="109">
        <f t="shared" si="0"/>
        <v>1.4224537037037036E-3</v>
      </c>
      <c r="K86" s="41">
        <f t="shared" si="1"/>
        <v>34.576271186440678</v>
      </c>
      <c r="L86" s="59"/>
      <c r="M86" s="121"/>
    </row>
    <row r="87" spans="1:13" ht="18.75" customHeight="1" x14ac:dyDescent="0.2">
      <c r="A87" s="42">
        <v>65</v>
      </c>
      <c r="B87" s="43">
        <v>34</v>
      </c>
      <c r="C87" s="44">
        <v>10127775050</v>
      </c>
      <c r="D87" s="45" t="s">
        <v>157</v>
      </c>
      <c r="E87" s="102">
        <v>38835</v>
      </c>
      <c r="F87" s="46" t="s">
        <v>57</v>
      </c>
      <c r="G87" s="47" t="s">
        <v>135</v>
      </c>
      <c r="H87" s="99">
        <v>5.9837962962962961E-3</v>
      </c>
      <c r="I87" s="99">
        <v>1.2340624999999999E-2</v>
      </c>
      <c r="J87" s="109">
        <f t="shared" si="0"/>
        <v>1.4699074074074059E-3</v>
      </c>
      <c r="K87" s="41">
        <f t="shared" si="1"/>
        <v>34.446529080675425</v>
      </c>
      <c r="L87" s="59"/>
      <c r="M87" s="121"/>
    </row>
    <row r="88" spans="1:13" ht="18.75" customHeight="1" x14ac:dyDescent="0.2">
      <c r="A88" s="42">
        <v>66</v>
      </c>
      <c r="B88" s="43">
        <v>26</v>
      </c>
      <c r="C88" s="44">
        <v>10127889733</v>
      </c>
      <c r="D88" s="45" t="s">
        <v>158</v>
      </c>
      <c r="E88" s="102">
        <v>39195</v>
      </c>
      <c r="F88" s="46" t="s">
        <v>57</v>
      </c>
      <c r="G88" s="47" t="s">
        <v>49</v>
      </c>
      <c r="H88" s="99">
        <v>6.0416666666666665E-3</v>
      </c>
      <c r="I88" s="99">
        <v>1.2352893518518517E-2</v>
      </c>
      <c r="J88" s="109">
        <f t="shared" si="0"/>
        <v>1.4821759259259232E-3</v>
      </c>
      <c r="K88" s="41">
        <f t="shared" si="1"/>
        <v>34.414245548266166</v>
      </c>
      <c r="L88" s="59"/>
      <c r="M88" s="121"/>
    </row>
    <row r="89" spans="1:13" ht="18.75" customHeight="1" x14ac:dyDescent="0.2">
      <c r="A89" s="42">
        <v>67</v>
      </c>
      <c r="B89" s="43">
        <v>50</v>
      </c>
      <c r="C89" s="44">
        <v>10127977437</v>
      </c>
      <c r="D89" s="45" t="s">
        <v>101</v>
      </c>
      <c r="E89" s="102">
        <v>39209</v>
      </c>
      <c r="F89" s="46" t="s">
        <v>32</v>
      </c>
      <c r="G89" s="47" t="s">
        <v>78</v>
      </c>
      <c r="H89" s="99">
        <v>6.1111111111111114E-3</v>
      </c>
      <c r="I89" s="99">
        <v>1.2402199074074074E-2</v>
      </c>
      <c r="J89" s="109">
        <f t="shared" ref="J89:J106" si="2">I89-$I$23</f>
        <v>1.5314814814814809E-3</v>
      </c>
      <c r="K89" s="41">
        <f t="shared" ref="K89:K106" si="3">IFERROR($K$19*3600/(HOUR(I89)*3600+MINUTE(I89)*60+SECOND(I89)),"")</f>
        <v>34.253731343283583</v>
      </c>
      <c r="L89" s="59"/>
      <c r="M89" s="121"/>
    </row>
    <row r="90" spans="1:13" ht="18.75" customHeight="1" x14ac:dyDescent="0.2">
      <c r="A90" s="42">
        <v>68</v>
      </c>
      <c r="B90" s="43">
        <v>45</v>
      </c>
      <c r="C90" s="44">
        <v>10106037350</v>
      </c>
      <c r="D90" s="45" t="s">
        <v>159</v>
      </c>
      <c r="E90" s="102">
        <v>39137</v>
      </c>
      <c r="F90" s="46" t="s">
        <v>32</v>
      </c>
      <c r="G90" s="47" t="s">
        <v>51</v>
      </c>
      <c r="H90" s="99">
        <v>5.9027777777777776E-3</v>
      </c>
      <c r="I90" s="99">
        <v>1.2407291666666665E-2</v>
      </c>
      <c r="J90" s="109">
        <f t="shared" si="2"/>
        <v>1.5365740740740721E-3</v>
      </c>
      <c r="K90" s="41">
        <f t="shared" si="3"/>
        <v>34.253731343283583</v>
      </c>
      <c r="L90" s="59"/>
      <c r="M90" s="121"/>
    </row>
    <row r="91" spans="1:13" ht="18.75" customHeight="1" x14ac:dyDescent="0.2">
      <c r="A91" s="42">
        <v>69</v>
      </c>
      <c r="B91" s="43">
        <v>9</v>
      </c>
      <c r="C91" s="44">
        <v>10113341652</v>
      </c>
      <c r="D91" s="45" t="s">
        <v>99</v>
      </c>
      <c r="E91" s="102">
        <v>39801</v>
      </c>
      <c r="F91" s="46" t="s">
        <v>57</v>
      </c>
      <c r="G91" s="47" t="s">
        <v>43</v>
      </c>
      <c r="H91" s="99">
        <v>6.2499999999999995E-3</v>
      </c>
      <c r="I91" s="99">
        <v>1.2514814814814817E-2</v>
      </c>
      <c r="J91" s="109">
        <f t="shared" si="2"/>
        <v>1.6440972222222239E-3</v>
      </c>
      <c r="K91" s="41">
        <f t="shared" si="3"/>
        <v>33.96854764107308</v>
      </c>
      <c r="L91" s="59"/>
      <c r="M91" s="121"/>
    </row>
    <row r="92" spans="1:13" ht="18.75" customHeight="1" x14ac:dyDescent="0.2">
      <c r="A92" s="42">
        <v>70</v>
      </c>
      <c r="B92" s="43">
        <v>70</v>
      </c>
      <c r="C92" s="44">
        <v>10104990558</v>
      </c>
      <c r="D92" s="45" t="s">
        <v>93</v>
      </c>
      <c r="E92" s="102">
        <v>38931</v>
      </c>
      <c r="F92" s="46" t="s">
        <v>29</v>
      </c>
      <c r="G92" s="47" t="s">
        <v>42</v>
      </c>
      <c r="H92" s="99">
        <v>5.9837962962962961E-3</v>
      </c>
      <c r="I92" s="99">
        <v>1.254236111111111E-2</v>
      </c>
      <c r="J92" s="109">
        <f t="shared" si="2"/>
        <v>1.6716435185185168E-3</v>
      </c>
      <c r="K92" s="41">
        <f t="shared" si="3"/>
        <v>33.874538745387454</v>
      </c>
      <c r="L92" s="59"/>
      <c r="M92" s="121"/>
    </row>
    <row r="93" spans="1:13" ht="18.75" customHeight="1" x14ac:dyDescent="0.2">
      <c r="A93" s="42">
        <v>71</v>
      </c>
      <c r="B93" s="43">
        <v>48</v>
      </c>
      <c r="C93" s="44">
        <v>10105722405</v>
      </c>
      <c r="D93" s="45" t="s">
        <v>160</v>
      </c>
      <c r="E93" s="102">
        <v>39358</v>
      </c>
      <c r="F93" s="46" t="s">
        <v>32</v>
      </c>
      <c r="G93" s="47" t="s">
        <v>51</v>
      </c>
      <c r="H93" s="99">
        <v>6.1111111111111114E-3</v>
      </c>
      <c r="I93" s="99">
        <v>1.2555439814814814E-2</v>
      </c>
      <c r="J93" s="109">
        <f t="shared" si="2"/>
        <v>1.6847222222222211E-3</v>
      </c>
      <c r="K93" s="41">
        <f t="shared" si="3"/>
        <v>33.843317972350228</v>
      </c>
      <c r="L93" s="59"/>
      <c r="M93" s="121"/>
    </row>
    <row r="94" spans="1:13" ht="18.75" customHeight="1" x14ac:dyDescent="0.2">
      <c r="A94" s="42">
        <v>72</v>
      </c>
      <c r="B94" s="43">
        <v>5</v>
      </c>
      <c r="C94" s="44">
        <v>10113218885</v>
      </c>
      <c r="D94" s="45" t="s">
        <v>76</v>
      </c>
      <c r="E94" s="102">
        <v>38957</v>
      </c>
      <c r="F94" s="46" t="s">
        <v>32</v>
      </c>
      <c r="G94" s="47" t="s">
        <v>50</v>
      </c>
      <c r="H94" s="99">
        <v>5.8796296296296296E-3</v>
      </c>
      <c r="I94" s="99">
        <v>1.2560185185185186E-2</v>
      </c>
      <c r="J94" s="109">
        <f t="shared" si="2"/>
        <v>1.6894675925925931E-3</v>
      </c>
      <c r="K94" s="41">
        <f t="shared" si="3"/>
        <v>33.843317972350228</v>
      </c>
      <c r="L94" s="59"/>
      <c r="M94" s="121"/>
    </row>
    <row r="95" spans="1:13" ht="18.75" customHeight="1" x14ac:dyDescent="0.2">
      <c r="A95" s="42">
        <v>73</v>
      </c>
      <c r="B95" s="43">
        <v>80</v>
      </c>
      <c r="C95" s="44">
        <v>10113982357</v>
      </c>
      <c r="D95" s="45" t="s">
        <v>80</v>
      </c>
      <c r="E95" s="102">
        <v>39045</v>
      </c>
      <c r="F95" s="46" t="s">
        <v>57</v>
      </c>
      <c r="G95" s="47" t="s">
        <v>67</v>
      </c>
      <c r="H95" s="99">
        <v>5.9722222222222225E-3</v>
      </c>
      <c r="I95" s="99">
        <v>1.2609143518518518E-2</v>
      </c>
      <c r="J95" s="109">
        <f t="shared" si="2"/>
        <v>1.7384259259259245E-3</v>
      </c>
      <c r="K95" s="41">
        <f t="shared" si="3"/>
        <v>33.719008264462808</v>
      </c>
      <c r="L95" s="59"/>
      <c r="M95" s="121"/>
    </row>
    <row r="96" spans="1:13" ht="18.75" customHeight="1" x14ac:dyDescent="0.2">
      <c r="A96" s="42">
        <v>74</v>
      </c>
      <c r="B96" s="43">
        <v>77</v>
      </c>
      <c r="C96" s="44">
        <v>10105272161</v>
      </c>
      <c r="D96" s="45" t="s">
        <v>97</v>
      </c>
      <c r="E96" s="102">
        <v>38804</v>
      </c>
      <c r="F96" s="46" t="s">
        <v>57</v>
      </c>
      <c r="G96" s="47" t="s">
        <v>67</v>
      </c>
      <c r="H96" s="99">
        <v>6.2499999999999995E-3</v>
      </c>
      <c r="I96" s="99">
        <v>1.2860300925925926E-2</v>
      </c>
      <c r="J96" s="109">
        <f t="shared" si="2"/>
        <v>1.9895833333333328E-3</v>
      </c>
      <c r="K96" s="41">
        <f t="shared" si="3"/>
        <v>33.05130513051305</v>
      </c>
      <c r="L96" s="59"/>
      <c r="M96" s="121"/>
    </row>
    <row r="97" spans="1:14" ht="18.75" customHeight="1" x14ac:dyDescent="0.2">
      <c r="A97" s="42">
        <v>75</v>
      </c>
      <c r="B97" s="43">
        <v>60</v>
      </c>
      <c r="C97" s="44">
        <v>10092389248</v>
      </c>
      <c r="D97" s="45" t="s">
        <v>92</v>
      </c>
      <c r="E97" s="102">
        <v>38830</v>
      </c>
      <c r="F97" s="46" t="s">
        <v>32</v>
      </c>
      <c r="G97" s="47" t="s">
        <v>45</v>
      </c>
      <c r="H97" s="99">
        <v>6.3541666666666668E-3</v>
      </c>
      <c r="I97" s="99">
        <v>1.2900810185185185E-2</v>
      </c>
      <c r="J97" s="109">
        <f t="shared" si="2"/>
        <v>2.030092592592592E-3</v>
      </c>
      <c r="K97" s="41">
        <f t="shared" si="3"/>
        <v>32.932735426008968</v>
      </c>
      <c r="L97" s="59"/>
      <c r="M97" s="121"/>
    </row>
    <row r="98" spans="1:14" ht="18.75" customHeight="1" x14ac:dyDescent="0.2">
      <c r="A98" s="42">
        <v>76</v>
      </c>
      <c r="B98" s="43">
        <v>87</v>
      </c>
      <c r="C98" s="44">
        <v>10125782308</v>
      </c>
      <c r="D98" s="45" t="s">
        <v>161</v>
      </c>
      <c r="E98" s="102">
        <v>39431</v>
      </c>
      <c r="F98" s="46" t="s">
        <v>32</v>
      </c>
      <c r="G98" s="47" t="s">
        <v>46</v>
      </c>
      <c r="H98" s="99">
        <v>5.9837962962962961E-3</v>
      </c>
      <c r="I98" s="99">
        <v>1.2902546296296296E-2</v>
      </c>
      <c r="J98" s="109">
        <f t="shared" si="2"/>
        <v>2.0318287037037024E-3</v>
      </c>
      <c r="K98" s="41">
        <f t="shared" si="3"/>
        <v>32.932735426008968</v>
      </c>
      <c r="L98" s="59"/>
      <c r="M98" s="121"/>
    </row>
    <row r="99" spans="1:14" ht="18.75" customHeight="1" x14ac:dyDescent="0.2">
      <c r="A99" s="42">
        <v>77</v>
      </c>
      <c r="B99" s="43">
        <v>78</v>
      </c>
      <c r="C99" s="44">
        <v>10105272060</v>
      </c>
      <c r="D99" s="45" t="s">
        <v>70</v>
      </c>
      <c r="E99" s="102">
        <v>38733</v>
      </c>
      <c r="F99" s="46" t="s">
        <v>57</v>
      </c>
      <c r="G99" s="47" t="s">
        <v>67</v>
      </c>
      <c r="H99" s="99">
        <v>6.5624999999999998E-3</v>
      </c>
      <c r="I99" s="99">
        <v>1.2919675925925925E-2</v>
      </c>
      <c r="J99" s="109">
        <f t="shared" si="2"/>
        <v>2.0489583333333315E-3</v>
      </c>
      <c r="K99" s="41">
        <f t="shared" si="3"/>
        <v>32.903225806451616</v>
      </c>
      <c r="L99" s="59"/>
      <c r="M99" s="121"/>
    </row>
    <row r="100" spans="1:14" ht="18.75" customHeight="1" x14ac:dyDescent="0.2">
      <c r="A100" s="42">
        <v>78</v>
      </c>
      <c r="B100" s="43">
        <v>76</v>
      </c>
      <c r="C100" s="44">
        <v>10113932645</v>
      </c>
      <c r="D100" s="45" t="s">
        <v>162</v>
      </c>
      <c r="E100" s="102">
        <v>39050</v>
      </c>
      <c r="F100" s="46" t="s">
        <v>32</v>
      </c>
      <c r="G100" s="47" t="s">
        <v>52</v>
      </c>
      <c r="H100" s="99">
        <v>6.3078703703703708E-3</v>
      </c>
      <c r="I100" s="99">
        <v>1.2963310185185185E-2</v>
      </c>
      <c r="J100" s="109">
        <f t="shared" si="2"/>
        <v>2.0925925925925921E-3</v>
      </c>
      <c r="K100" s="41">
        <f t="shared" si="3"/>
        <v>32.785714285714285</v>
      </c>
      <c r="L100" s="59"/>
      <c r="M100" s="121"/>
    </row>
    <row r="101" spans="1:14" ht="18.75" customHeight="1" x14ac:dyDescent="0.2">
      <c r="A101" s="42">
        <v>79</v>
      </c>
      <c r="B101" s="43">
        <v>23</v>
      </c>
      <c r="C101" s="44">
        <v>10130809332</v>
      </c>
      <c r="D101" s="45" t="s">
        <v>95</v>
      </c>
      <c r="E101" s="102">
        <v>38942</v>
      </c>
      <c r="F101" s="46" t="s">
        <v>29</v>
      </c>
      <c r="G101" s="47" t="s">
        <v>53</v>
      </c>
      <c r="H101" s="99">
        <v>6.2731481481481484E-3</v>
      </c>
      <c r="I101" s="99">
        <v>1.2984837962962964E-2</v>
      </c>
      <c r="J101" s="109">
        <f t="shared" si="2"/>
        <v>2.1141203703703704E-3</v>
      </c>
      <c r="K101" s="41">
        <f t="shared" si="3"/>
        <v>32.727272727272727</v>
      </c>
      <c r="L101" s="59"/>
      <c r="M101" s="121"/>
    </row>
    <row r="102" spans="1:14" ht="18.75" customHeight="1" x14ac:dyDescent="0.2">
      <c r="A102" s="42">
        <v>80</v>
      </c>
      <c r="B102" s="43">
        <v>51</v>
      </c>
      <c r="C102" s="44">
        <v>10126123929</v>
      </c>
      <c r="D102" s="45" t="s">
        <v>96</v>
      </c>
      <c r="E102" s="102">
        <v>39009</v>
      </c>
      <c r="F102" s="46" t="s">
        <v>32</v>
      </c>
      <c r="G102" s="47" t="s">
        <v>78</v>
      </c>
      <c r="H102" s="99">
        <v>6.145833333333333E-3</v>
      </c>
      <c r="I102" s="99">
        <v>1.3040162037037036E-2</v>
      </c>
      <c r="J102" s="109">
        <f t="shared" si="2"/>
        <v>2.1694444444444426E-3</v>
      </c>
      <c r="K102" s="41">
        <f t="shared" si="3"/>
        <v>32.58207630878438</v>
      </c>
      <c r="L102" s="59"/>
      <c r="M102" s="121"/>
    </row>
    <row r="103" spans="1:14" ht="18.75" customHeight="1" x14ac:dyDescent="0.2">
      <c r="A103" s="42">
        <v>81</v>
      </c>
      <c r="B103" s="43">
        <v>12</v>
      </c>
      <c r="C103" s="44">
        <v>10113665792</v>
      </c>
      <c r="D103" s="45" t="s">
        <v>100</v>
      </c>
      <c r="E103" s="102">
        <v>39428</v>
      </c>
      <c r="F103" s="46" t="s">
        <v>57</v>
      </c>
      <c r="G103" s="47" t="s">
        <v>43</v>
      </c>
      <c r="H103" s="99">
        <v>6.5856481481481469E-3</v>
      </c>
      <c r="I103" s="99">
        <v>1.3260416666666665E-2</v>
      </c>
      <c r="J103" s="109">
        <f t="shared" si="2"/>
        <v>2.3896990740740719E-3</v>
      </c>
      <c r="K103" s="41">
        <f t="shared" si="3"/>
        <v>32.041884816753928</v>
      </c>
      <c r="L103" s="59"/>
      <c r="M103" s="121"/>
    </row>
    <row r="104" spans="1:14" ht="18.75" customHeight="1" x14ac:dyDescent="0.2">
      <c r="A104" s="42">
        <v>82</v>
      </c>
      <c r="B104" s="43">
        <v>29</v>
      </c>
      <c r="C104" s="44">
        <v>10125915680</v>
      </c>
      <c r="D104" s="45" t="s">
        <v>163</v>
      </c>
      <c r="E104" s="102">
        <v>39444</v>
      </c>
      <c r="F104" s="46" t="s">
        <v>57</v>
      </c>
      <c r="G104" s="47" t="s">
        <v>49</v>
      </c>
      <c r="H104" s="99">
        <v>6.7013888888888887E-3</v>
      </c>
      <c r="I104" s="99">
        <v>1.3463888888888892E-2</v>
      </c>
      <c r="J104" s="109">
        <f t="shared" si="2"/>
        <v>2.5931712962962983E-3</v>
      </c>
      <c r="K104" s="41">
        <f t="shared" si="3"/>
        <v>31.573516766981943</v>
      </c>
      <c r="L104" s="59"/>
      <c r="M104" s="121"/>
    </row>
    <row r="105" spans="1:14" ht="18.75" customHeight="1" x14ac:dyDescent="0.2">
      <c r="A105" s="42">
        <v>83</v>
      </c>
      <c r="B105" s="43">
        <v>38</v>
      </c>
      <c r="C105" s="44">
        <v>10099853905</v>
      </c>
      <c r="D105" s="45" t="s">
        <v>164</v>
      </c>
      <c r="E105" s="102">
        <v>39183</v>
      </c>
      <c r="F105" s="46" t="s">
        <v>57</v>
      </c>
      <c r="G105" s="47" t="s">
        <v>125</v>
      </c>
      <c r="H105" s="99">
        <v>6.6782407407407415E-3</v>
      </c>
      <c r="I105" s="99">
        <v>1.3632986111111111E-2</v>
      </c>
      <c r="J105" s="109">
        <f t="shared" si="2"/>
        <v>2.7622685185185181E-3</v>
      </c>
      <c r="K105" s="41">
        <f t="shared" si="3"/>
        <v>31.171477079796265</v>
      </c>
      <c r="L105" s="59"/>
      <c r="M105" s="121"/>
    </row>
    <row r="106" spans="1:14" ht="18.75" customHeight="1" x14ac:dyDescent="0.2">
      <c r="A106" s="42">
        <v>84</v>
      </c>
      <c r="B106" s="43">
        <v>30</v>
      </c>
      <c r="C106" s="44">
        <v>10126131003</v>
      </c>
      <c r="D106" s="45" t="s">
        <v>165</v>
      </c>
      <c r="E106" s="102">
        <v>38883</v>
      </c>
      <c r="F106" s="46" t="s">
        <v>57</v>
      </c>
      <c r="G106" s="47" t="s">
        <v>49</v>
      </c>
      <c r="H106" s="99">
        <v>6.7592592592592591E-3</v>
      </c>
      <c r="I106" s="99">
        <v>1.3666550925925926E-2</v>
      </c>
      <c r="J106" s="109">
        <f t="shared" si="2"/>
        <v>2.7958333333333325E-3</v>
      </c>
      <c r="K106" s="41">
        <f t="shared" si="3"/>
        <v>31.092294665537679</v>
      </c>
      <c r="L106" s="59"/>
      <c r="M106" s="121"/>
    </row>
    <row r="107" spans="1:14" ht="18.75" customHeight="1" x14ac:dyDescent="0.2">
      <c r="A107" s="42" t="s">
        <v>54</v>
      </c>
      <c r="B107" s="43">
        <v>69</v>
      </c>
      <c r="C107" s="44">
        <v>10096408987</v>
      </c>
      <c r="D107" s="45" t="s">
        <v>91</v>
      </c>
      <c r="E107" s="102">
        <v>38912</v>
      </c>
      <c r="F107" s="46" t="s">
        <v>29</v>
      </c>
      <c r="G107" s="47" t="s">
        <v>42</v>
      </c>
      <c r="H107" s="47"/>
      <c r="I107" s="99"/>
      <c r="J107" s="99"/>
      <c r="K107" s="48"/>
      <c r="L107" s="59"/>
      <c r="M107" s="121"/>
    </row>
    <row r="108" spans="1:14" ht="18.75" customHeight="1" thickBot="1" x14ac:dyDescent="0.25">
      <c r="A108" s="49" t="s">
        <v>168</v>
      </c>
      <c r="B108" s="60">
        <v>71</v>
      </c>
      <c r="C108" s="50">
        <v>10091971138</v>
      </c>
      <c r="D108" s="51" t="s">
        <v>82</v>
      </c>
      <c r="E108" s="122">
        <v>38871</v>
      </c>
      <c r="F108" s="52" t="s">
        <v>29</v>
      </c>
      <c r="G108" s="53" t="s">
        <v>42</v>
      </c>
      <c r="H108" s="53"/>
      <c r="I108" s="100"/>
      <c r="J108" s="100"/>
      <c r="K108" s="54"/>
      <c r="L108" s="61"/>
      <c r="M108" s="123"/>
    </row>
    <row r="109" spans="1:14" ht="8.25" customHeight="1" thickTop="1" thickBot="1" x14ac:dyDescent="0.25">
      <c r="A109" s="23"/>
      <c r="B109" s="24"/>
      <c r="C109" s="24"/>
      <c r="D109" s="25"/>
      <c r="E109" s="26"/>
      <c r="F109" s="27"/>
      <c r="G109" s="26"/>
      <c r="H109" s="26"/>
      <c r="I109" s="28"/>
      <c r="J109" s="28"/>
      <c r="K109" s="28"/>
      <c r="L109" s="28"/>
      <c r="M109" s="28"/>
    </row>
    <row r="110" spans="1:14" ht="15.75" thickTop="1" x14ac:dyDescent="0.2">
      <c r="A110" s="90" t="s">
        <v>4</v>
      </c>
      <c r="B110" s="91"/>
      <c r="C110" s="91"/>
      <c r="D110" s="91"/>
      <c r="E110" s="62"/>
      <c r="F110" s="62"/>
      <c r="G110" s="84" t="s">
        <v>5</v>
      </c>
      <c r="H110" s="84"/>
      <c r="I110" s="84"/>
      <c r="J110" s="84"/>
      <c r="K110" s="84"/>
      <c r="L110" s="84"/>
      <c r="M110" s="85"/>
    </row>
    <row r="111" spans="1:14" ht="15" x14ac:dyDescent="0.2">
      <c r="A111" s="68" t="s">
        <v>169</v>
      </c>
      <c r="B111" s="33"/>
      <c r="C111" s="63"/>
      <c r="D111" s="64"/>
      <c r="E111" s="4"/>
      <c r="F111" s="4"/>
      <c r="G111" s="29" t="s">
        <v>30</v>
      </c>
      <c r="H111" s="37">
        <v>19</v>
      </c>
      <c r="I111" s="101"/>
      <c r="J111" s="101"/>
      <c r="K111" s="101"/>
      <c r="L111" s="38" t="s">
        <v>28</v>
      </c>
      <c r="M111" s="39">
        <f>COUNTIF(F23:F108,"ЗМС")</f>
        <v>0</v>
      </c>
      <c r="N111" s="30"/>
    </row>
    <row r="112" spans="1:14" ht="15" x14ac:dyDescent="0.2">
      <c r="A112" s="68" t="s">
        <v>170</v>
      </c>
      <c r="B112" s="33"/>
      <c r="C112" s="65"/>
      <c r="D112" s="64"/>
      <c r="E112" s="124"/>
      <c r="F112" s="124"/>
      <c r="G112" s="29" t="s">
        <v>23</v>
      </c>
      <c r="H112" s="37">
        <f>H113+H118</f>
        <v>86</v>
      </c>
      <c r="I112" s="101"/>
      <c r="J112" s="101"/>
      <c r="K112" s="101"/>
      <c r="L112" s="38" t="s">
        <v>19</v>
      </c>
      <c r="M112" s="39">
        <f>COUNTIF(F23:F108,"МСМК")</f>
        <v>0</v>
      </c>
      <c r="N112" s="30"/>
    </row>
    <row r="113" spans="1:14" ht="15" x14ac:dyDescent="0.2">
      <c r="A113" s="68" t="s">
        <v>171</v>
      </c>
      <c r="B113" s="33"/>
      <c r="C113" s="16"/>
      <c r="D113" s="64"/>
      <c r="E113" s="124"/>
      <c r="F113" s="124"/>
      <c r="G113" s="29" t="s">
        <v>24</v>
      </c>
      <c r="H113" s="37">
        <f>H114+H115+H116+H117</f>
        <v>85</v>
      </c>
      <c r="I113" s="101"/>
      <c r="J113" s="101"/>
      <c r="K113" s="101"/>
      <c r="L113" s="38" t="s">
        <v>21</v>
      </c>
      <c r="M113" s="39">
        <f>COUNTIF(F23:F108,"МС")</f>
        <v>0</v>
      </c>
      <c r="N113" s="30"/>
    </row>
    <row r="114" spans="1:14" ht="15" x14ac:dyDescent="0.2">
      <c r="A114" s="68" t="s">
        <v>104</v>
      </c>
      <c r="B114" s="33"/>
      <c r="C114" s="16"/>
      <c r="D114" s="64"/>
      <c r="E114" s="124"/>
      <c r="F114" s="124"/>
      <c r="G114" s="29" t="s">
        <v>25</v>
      </c>
      <c r="H114" s="37">
        <f>COUNT(A23:A108)</f>
        <v>84</v>
      </c>
      <c r="I114" s="101"/>
      <c r="J114" s="101"/>
      <c r="K114" s="101"/>
      <c r="L114" s="40" t="s">
        <v>29</v>
      </c>
      <c r="M114" s="39">
        <f>COUNTIF(F23:F108,"КМС")</f>
        <v>36</v>
      </c>
      <c r="N114" s="30"/>
    </row>
    <row r="115" spans="1:14" ht="15" x14ac:dyDescent="0.2">
      <c r="A115" s="66"/>
      <c r="B115" s="33"/>
      <c r="C115" s="16"/>
      <c r="D115" s="64"/>
      <c r="E115" s="124"/>
      <c r="F115" s="124"/>
      <c r="G115" s="29" t="s">
        <v>36</v>
      </c>
      <c r="H115" s="37">
        <f>COUNTIF(A23:A108,"ЛИМ")</f>
        <v>0</v>
      </c>
      <c r="I115" s="101"/>
      <c r="J115" s="101"/>
      <c r="K115" s="101"/>
      <c r="L115" s="40" t="s">
        <v>32</v>
      </c>
      <c r="M115" s="39">
        <f>COUNTIF(F23:F108,"1 СР")</f>
        <v>29</v>
      </c>
      <c r="N115" s="30"/>
    </row>
    <row r="116" spans="1:14" ht="15" x14ac:dyDescent="0.2">
      <c r="A116" s="67"/>
      <c r="B116" s="19"/>
      <c r="C116" s="19"/>
      <c r="D116" s="64"/>
      <c r="E116" s="124"/>
      <c r="F116" s="124"/>
      <c r="G116" s="29" t="s">
        <v>26</v>
      </c>
      <c r="H116" s="37">
        <f>COUNTIF(A23:A108,"НФ")</f>
        <v>1</v>
      </c>
      <c r="I116" s="101"/>
      <c r="J116" s="101"/>
      <c r="K116" s="101"/>
      <c r="L116" s="40" t="s">
        <v>57</v>
      </c>
      <c r="M116" s="39">
        <f>COUNTIF(F23:F108,"2 СР")</f>
        <v>20</v>
      </c>
      <c r="N116" s="30"/>
    </row>
    <row r="117" spans="1:14" ht="15" x14ac:dyDescent="0.2">
      <c r="A117" s="32"/>
      <c r="B117" s="33"/>
      <c r="C117" s="33"/>
      <c r="D117" s="64"/>
      <c r="E117" s="124"/>
      <c r="F117" s="124"/>
      <c r="G117" s="29" t="s">
        <v>34</v>
      </c>
      <c r="H117" s="37">
        <f>COUNTIF(A23:A108,"ДСКВ")</f>
        <v>0</v>
      </c>
      <c r="I117" s="101"/>
      <c r="J117" s="101"/>
      <c r="K117" s="101"/>
      <c r="L117" s="40" t="s">
        <v>58</v>
      </c>
      <c r="M117" s="39">
        <f>COUNTIF(F23:F108,"3 СР")</f>
        <v>1</v>
      </c>
      <c r="N117" s="30"/>
    </row>
    <row r="118" spans="1:14" ht="15" x14ac:dyDescent="0.2">
      <c r="A118" s="32"/>
      <c r="B118" s="33"/>
      <c r="C118" s="33"/>
      <c r="D118" s="64"/>
      <c r="E118" s="124"/>
      <c r="F118" s="124"/>
      <c r="G118" s="29" t="s">
        <v>27</v>
      </c>
      <c r="H118" s="37">
        <f>COUNTIF(A23:A108,"НС")</f>
        <v>1</v>
      </c>
      <c r="I118" s="101"/>
      <c r="J118" s="101"/>
      <c r="K118" s="101"/>
      <c r="L118" s="29"/>
      <c r="M118" s="31"/>
      <c r="N118" s="30"/>
    </row>
    <row r="119" spans="1:14" ht="5.25" customHeight="1" x14ac:dyDescent="0.2">
      <c r="A119" s="32"/>
      <c r="B119" s="33"/>
      <c r="C119" s="33"/>
      <c r="D119" s="33"/>
      <c r="E119" s="33"/>
      <c r="F119" s="33"/>
      <c r="G119" s="19"/>
      <c r="H119" s="19"/>
      <c r="I119" s="34"/>
      <c r="J119" s="34"/>
      <c r="K119" s="19"/>
      <c r="L119" s="19"/>
      <c r="M119" s="125"/>
      <c r="N119" s="30"/>
    </row>
    <row r="120" spans="1:14" ht="15.75" x14ac:dyDescent="0.2">
      <c r="A120" s="89" t="s">
        <v>2</v>
      </c>
      <c r="B120" s="71"/>
      <c r="C120" s="71"/>
      <c r="D120" s="71" t="s">
        <v>10</v>
      </c>
      <c r="E120" s="71"/>
      <c r="F120" s="71"/>
      <c r="G120" s="71" t="s">
        <v>3</v>
      </c>
      <c r="H120" s="71"/>
      <c r="I120" s="71"/>
      <c r="J120" s="71" t="s">
        <v>56</v>
      </c>
      <c r="K120" s="71"/>
      <c r="L120" s="71"/>
      <c r="M120" s="72"/>
    </row>
    <row r="121" spans="1:14" x14ac:dyDescent="0.2">
      <c r="A121" s="86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8"/>
    </row>
    <row r="122" spans="1:14" x14ac:dyDescent="0.2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4" x14ac:dyDescent="0.2">
      <c r="A123" s="55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7"/>
    </row>
    <row r="124" spans="1:14" x14ac:dyDescent="0.2">
      <c r="A124" s="86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8"/>
    </row>
    <row r="125" spans="1:14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8"/>
    </row>
    <row r="126" spans="1:14" ht="16.5" thickBot="1" x14ac:dyDescent="0.25">
      <c r="A126" s="69"/>
      <c r="B126" s="70"/>
      <c r="C126" s="70"/>
      <c r="D126" s="70" t="str">
        <f>G17</f>
        <v>Л. Н. Юдина (ВК, Забайкальсктй край)</v>
      </c>
      <c r="E126" s="70"/>
      <c r="F126" s="70"/>
      <c r="G126" s="70" t="str">
        <f>G18</f>
        <v>М.А. Иванова (ВК, г. Великие Луки)</v>
      </c>
      <c r="H126" s="70"/>
      <c r="I126" s="70"/>
      <c r="J126" s="70" t="str">
        <f>G19</f>
        <v>Т.Н. Бахтина (ВК, г. Санкт-Петербург)</v>
      </c>
      <c r="K126" s="70"/>
      <c r="L126" s="70"/>
      <c r="M126" s="73"/>
    </row>
    <row r="127" spans="1:14" ht="13.5" thickTop="1" x14ac:dyDescent="0.2"/>
  </sheetData>
  <sheetProtection formatCells="0" formatColumns="0" formatRows="0" sort="0" autoFilter="0" pivotTables="0"/>
  <mergeCells count="41">
    <mergeCell ref="A121:E121"/>
    <mergeCell ref="F121:M121"/>
    <mergeCell ref="A124:E124"/>
    <mergeCell ref="F124:M124"/>
    <mergeCell ref="A110:D110"/>
    <mergeCell ref="A120:C120"/>
    <mergeCell ref="D120:F120"/>
    <mergeCell ref="G120:I120"/>
    <mergeCell ref="J120:M120"/>
    <mergeCell ref="G110:M110"/>
    <mergeCell ref="A7:M7"/>
    <mergeCell ref="A8:M8"/>
    <mergeCell ref="I21:I22"/>
    <mergeCell ref="J21:J22"/>
    <mergeCell ref="K21:K22"/>
    <mergeCell ref="A9:M9"/>
    <mergeCell ref="A10:M10"/>
    <mergeCell ref="A11:M11"/>
    <mergeCell ref="A15:G15"/>
    <mergeCell ref="A21:A22"/>
    <mergeCell ref="B21:B22"/>
    <mergeCell ref="C21:C22"/>
    <mergeCell ref="D21:D22"/>
    <mergeCell ref="E21:E22"/>
    <mergeCell ref="F21:F22"/>
    <mergeCell ref="H15:M15"/>
    <mergeCell ref="A12:M12"/>
    <mergeCell ref="L21:L22"/>
    <mergeCell ref="M21:M22"/>
    <mergeCell ref="G21:G22"/>
    <mergeCell ref="A1:M1"/>
    <mergeCell ref="A2:M2"/>
    <mergeCell ref="A3:M3"/>
    <mergeCell ref="A6:M6"/>
    <mergeCell ref="A4:M4"/>
    <mergeCell ref="A125:E125"/>
    <mergeCell ref="F125:M125"/>
    <mergeCell ref="A126:C126"/>
    <mergeCell ref="D126:F126"/>
    <mergeCell ref="G126:I126"/>
    <mergeCell ref="J126:M126"/>
  </mergeCells>
  <conditionalFormatting sqref="I107:M108 H23:I106 K23:M106">
    <cfRule type="cellIs" dxfId="1" priority="1" operator="equal">
      <formula>0</formula>
    </cfRule>
  </conditionalFormatting>
  <conditionalFormatting sqref="B127:B1048576 B6:B109 B1:B3 B121:B125 B111:B119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34" max="12" man="1"/>
    <brk id="9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Инд. г. на время</vt:lpstr>
      <vt:lpstr>'Инд. г. на время'!Заголовки_для_печати</vt:lpstr>
      <vt:lpstr>'Инд. г.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2022-07-21T08:57:01Z</dcterms:modified>
</cp:coreProperties>
</file>