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0EF1B5D6-358A-4640-B0A3-DF9DF8F3909F}" xr6:coauthVersionLast="47" xr6:coauthVersionMax="47" xr10:uidLastSave="{00000000-0000-0000-0000-000000000000}"/>
  <bookViews>
    <workbookView xWindow="12048" yWindow="168" windowWidth="10656" windowHeight="11940" tabRatio="789" xr2:uid="{00000000-000D-0000-FFFF-FFFF00000000}"/>
  </bookViews>
  <sheets>
    <sheet name="групповая гонка" sheetId="100" r:id="rId1"/>
  </sheets>
  <definedNames>
    <definedName name="_xlnm.Print_Titles" localSheetId="0">'групповая гонка'!$21:$22</definedName>
    <definedName name="_xlnm.Print_Area" localSheetId="0">'групповая гонка'!$A$1:$M$73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00" l="1"/>
  <c r="J29" i="100"/>
  <c r="J30" i="100"/>
  <c r="J31" i="100"/>
  <c r="J32" i="100"/>
  <c r="J33" i="100"/>
  <c r="J34" i="100"/>
  <c r="J35" i="100"/>
  <c r="J36" i="100"/>
  <c r="J37" i="100"/>
  <c r="J38" i="100"/>
  <c r="J24" i="100"/>
  <c r="J25" i="100"/>
  <c r="J26" i="100"/>
  <c r="J27" i="100"/>
  <c r="J23" i="100"/>
  <c r="I73" i="100"/>
  <c r="E73" i="100"/>
  <c r="M64" i="100"/>
  <c r="M63" i="100"/>
  <c r="M62" i="100"/>
  <c r="M61" i="100"/>
  <c r="M60" i="100"/>
  <c r="M59" i="100"/>
  <c r="M58" i="100"/>
  <c r="H65" i="100"/>
  <c r="H64" i="100"/>
  <c r="H63" i="100"/>
  <c r="H62" i="100"/>
  <c r="H61" i="100"/>
  <c r="H60" i="100" l="1"/>
  <c r="H59" i="100" s="1"/>
</calcChain>
</file>

<file path=xl/sharedStrings.xml><?xml version="1.0" encoding="utf-8"?>
<sst xmlns="http://schemas.openxmlformats.org/spreadsheetml/2006/main" count="184" uniqueCount="115">
  <si>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</si>
  <si>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</si>
  <si>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</si>
  <si>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</si>
  <si>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</si>
  <si>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</si>
  <si>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</si>
  <si>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</si>
  <si>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</si>
  <si>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</si>
  <si>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</si>
  <si>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</si>
  <si>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</si>
  <si>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</si>
  <si>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</si>
  <si>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</si>
  <si>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</si>
  <si>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</si>
  <si>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</si>
  <si>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</si>
  <si>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</si>
  <si>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</si>
  <si>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</si>
  <si>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</si>
  <si>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</si>
  <si>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</si>
  <si>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</si>
  <si>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</si>
  <si>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</si>
  <si>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</si>
  <si>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</si>
  <si>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</si>
  <si>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</si>
  <si>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</si>
  <si>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</si>
  <si>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</si>
  <si>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</si>
  <si>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</si>
  <si>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</si>
  <si>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</si>
  <si>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</si>
  <si>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</si>
  <si>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НФ</t>
  </si>
  <si>
    <t>2 СР</t>
  </si>
  <si>
    <t>3 СР</t>
  </si>
  <si>
    <t>Республика Адыгея</t>
  </si>
  <si>
    <t>Министерство физической культуры и спорта Владимирской области</t>
  </si>
  <si>
    <t>Федерация велосипедного спорта Владимирской области</t>
  </si>
  <si>
    <t>Комитет по физической культуре и спорту администрации округа Муром</t>
  </si>
  <si>
    <t>МЕСТО ПРОВЕДЕНИЯ: г. Муром</t>
  </si>
  <si>
    <t>Азаров С.Н. (ВК, Санкт‐Петербург)</t>
  </si>
  <si>
    <t>Попова Е.В. (ВК, Воронежская область)</t>
  </si>
  <si>
    <t>шоссе - групповая гонка</t>
  </si>
  <si>
    <t>ДАТА ПРОВЕДЕНИЯ: 12 августа 2023 г.</t>
  </si>
  <si>
    <t>НАЧАЛО ГОНКИ: 10ч 00м</t>
  </si>
  <si>
    <t>НАЗВАНИЕ ТРАССЫ / РЕГ. НОМЕР: дворец Культуры</t>
  </si>
  <si>
    <t>№ ВРВС: 0080601611Я</t>
  </si>
  <si>
    <t>ДИСТАНЦИЯ: ДЛИНА КРУГА/КРУГОВ</t>
  </si>
  <si>
    <t>Барканова М.В. (ВК, Псковская область)</t>
  </si>
  <si>
    <t>Санкт‐Петербург</t>
  </si>
  <si>
    <t>Республика Татарстан</t>
  </si>
  <si>
    <t>НС</t>
  </si>
  <si>
    <t>Влажность: 51%</t>
  </si>
  <si>
    <t>Осадки: переменная облачность</t>
  </si>
  <si>
    <t>Ветер: 5 м/с В‐ЮВ</t>
  </si>
  <si>
    <t>КУБОК РОССИИ</t>
  </si>
  <si>
    <t>2 этап</t>
  </si>
  <si>
    <t>ОКОНЧАНИЕ ГОНКИ: 13ч 30м</t>
  </si>
  <si>
    <t>4,4 км/26</t>
  </si>
  <si>
    <t>№ ЕКП 2023: 31230</t>
  </si>
  <si>
    <t>Женщины</t>
  </si>
  <si>
    <t>ОЧКИ</t>
  </si>
  <si>
    <t>УВАРОВА Марина</t>
  </si>
  <si>
    <t>Самарская область</t>
  </si>
  <si>
    <t>ПЕЧЕРСКИХ Анастасия</t>
  </si>
  <si>
    <t>БУНЕЕВА Дарья</t>
  </si>
  <si>
    <t>Иркутская область</t>
  </si>
  <si>
    <t>ЛИХАНОВА Марина</t>
  </si>
  <si>
    <t>Республика Бурятия</t>
  </si>
  <si>
    <t>КУЗНЕЦОВА Ирина</t>
  </si>
  <si>
    <t>МАРТЫНОВА Гюнель</t>
  </si>
  <si>
    <t>СТЕПАНОВА Дарья</t>
  </si>
  <si>
    <t>Новосибирская область</t>
  </si>
  <si>
    <t>САМСОНОВА Анастасия</t>
  </si>
  <si>
    <t>ТРЕТЬЯКОВА Евгения</t>
  </si>
  <si>
    <t>Свердловская область</t>
  </si>
  <si>
    <t>НОВИКОВА Дарья</t>
  </si>
  <si>
    <t>ЧУРЕНКОВА Таисия</t>
  </si>
  <si>
    <t>ЦЫМБАЛЮК Ксения</t>
  </si>
  <si>
    <t>Удмуртская Республика</t>
  </si>
  <si>
    <t>ОШУРКОВА Елизавета</t>
  </si>
  <si>
    <t>КИЧИГИНА Дарья</t>
  </si>
  <si>
    <t>ИВАНЦОВА Мария</t>
  </si>
  <si>
    <t>САБЛИНА Валерия</t>
  </si>
  <si>
    <t>КАНЕЕВА Дарья</t>
  </si>
  <si>
    <t>СЕМЫШЕВА Таисия</t>
  </si>
  <si>
    <t>ФАДЕЕВА Екатерина</t>
  </si>
  <si>
    <t>НОВИКОВА Кристина</t>
  </si>
  <si>
    <t>АРЧИБАСОВА Елизавета</t>
  </si>
  <si>
    <t>ЖАПАРОВА Регина</t>
  </si>
  <si>
    <t>Хабаровский край</t>
  </si>
  <si>
    <t>СИМАКОВА Алёна</t>
  </si>
  <si>
    <t>АЛЕКСЕЕВА Таисия</t>
  </si>
  <si>
    <t>Ростовская область</t>
  </si>
  <si>
    <t>БУЛАТОВА Влада</t>
  </si>
  <si>
    <t>ДМИТРОЦ Карина</t>
  </si>
  <si>
    <t>ДОСТОВАЛОВА Елизавета</t>
  </si>
  <si>
    <t>Республика Казахстан</t>
  </si>
  <si>
    <t>КОЛЕСНИКОВА Виктория</t>
  </si>
  <si>
    <t>РУЗУКУЛОВА Дильназ</t>
  </si>
  <si>
    <t>ПРОЗОРОВА Елизавета</t>
  </si>
  <si>
    <t>МАЛЕРВЕЙН Любовь</t>
  </si>
  <si>
    <t>ВАСЮТКИНА Илина</t>
  </si>
  <si>
    <t>ПАНИНА Татьяна</t>
  </si>
  <si>
    <t>Температура: +27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</si>
</sst>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6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33" xfId="0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1" fontId="19" fillId="0" borderId="1" xfId="8" applyNumberFormat="1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6" fontId="16" fillId="0" borderId="3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19" fillId="0" borderId="1" xfId="9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4" fontId="19" fillId="0" borderId="1" xfId="8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left"/>
    </xf>
    <xf numFmtId="14" fontId="13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0" fillId="0" borderId="0" xfId="9" applyFont="1" applyAlignment="1">
      <alignment horizontal="left" vertical="center" wrapText="1"/>
    </xf>
    <xf numFmtId="0" fontId="5" fillId="0" borderId="6" xfId="0" quotePrefix="1" applyFont="1" applyBorder="1" applyAlignment="1">
      <alignment horizontal="left" vertical="center"/>
    </xf>
    <xf numFmtId="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14" fontId="19" fillId="0" borderId="39" xfId="8" applyNumberFormat="1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6" fillId="2" borderId="42" xfId="3" applyNumberFormat="1" applyFont="1" applyFill="1" applyBorder="1" applyAlignment="1">
      <alignment horizontal="center" vertical="center" wrapText="1"/>
    </xf>
    <xf numFmtId="2" fontId="6" fillId="2" borderId="43" xfId="3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 wrapText="1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353061</xdr:colOff>
      <xdr:row>0</xdr:row>
      <xdr:rowOff>99061</xdr:rowOff>
    </xdr:from>
    <xdr:to>
      <xdr:col>3</xdr:col>
      <xdr:colOff>446809</xdr:colOff>
      <xdr:row>3</xdr:row>
      <xdr:rowOff>205740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95B601A-64F2-4FCA-8651-01BEB2E923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101" y="99061"/>
          <a:ext cx="1158239" cy="838199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60960</xdr:rowOff>
    </xdr:from>
    <xdr:to>
      <xdr:col>2</xdr:col>
      <xdr:colOff>186081</xdr:colOff>
      <xdr:row>3</xdr:row>
      <xdr:rowOff>187653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A1EB5059-4B9B-4386-BED0-AEC32CAE7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1077621" cy="858213"/>
        </a:xfrm>
        <a:prstGeom prst="rect">
          <a:avLst/>
        </a:prstGeom>
      </xdr:spPr>
    </xdr:pic>
    <xdr:clientData/>
  </xdr:twoCellAnchor>
  <xdr:twoCellAnchor editAs="oneCell">
    <xdr:from>
      <xdr:col>12</xdr:col>
      <xdr:colOff>99392</xdr:colOff>
      <xdr:row>0</xdr:row>
      <xdr:rowOff>154609</xdr:rowOff>
    </xdr:from>
    <xdr:to>
      <xdr:col>12</xdr:col>
      <xdr:colOff>1845917</xdr:colOff>
      <xdr:row>3</xdr:row>
      <xdr:rowOff>176695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83D089BE-0A28-4BF2-9A8C-E307FFDBFB49}"/>
            </a:ext>
          </a:extLst>
        </xdr:cNvPr>
        <xdr:cNvGrpSpPr/>
      </xdr:nvGrpSpPr>
      <xdr:grpSpPr>
        <a:xfrm>
          <a:off x="11529392" y="154609"/>
          <a:ext cx="1746525" cy="749450"/>
          <a:chOff x="0" y="0"/>
          <a:chExt cx="1277620" cy="619125"/>
        </a:xfrm>
      </xdr:grpSpPr>
      <xdr:pic>
        <xdr:nvPicPr>
          <xdr:cNvPr id="7" name="image2.png">
            <a:extLst>
              <a:ext uri="{FF2B5EF4-FFF2-40B4-BE49-F238E27FC236}">
                <a16:creationId xmlns:a16="http://schemas.microsoft.com/office/drawing/2014/main" id="{BDCC7F6A-23F2-4D3C-8E84-468DB58F41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77112" cy="618744"/>
          </a:xfrm>
          <a:prstGeom prst="rect">
            <a:avLst/>
          </a:prstGeom>
        </xdr:spPr>
      </xdr:pic>
      <xdr:sp macro="" textlink="">
        <xdr:nvSpPr>
          <xdr:cNvPr id="10" name="Shape 5">
            <a:extLst>
              <a:ext uri="{FF2B5EF4-FFF2-40B4-BE49-F238E27FC236}">
                <a16:creationId xmlns:a16="http://schemas.microsoft.com/office/drawing/2014/main" id="{04E97902-5D08-4763-AF31-815F9C897C32}"/>
              </a:ext>
            </a:extLst>
          </xdr:cNvPr>
          <xdr:cNvSpPr/>
        </xdr:nvSpPr>
        <xdr:spPr>
          <a:xfrm>
            <a:off x="1005839" y="601980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E6E6E6"/>
            </a:solidFill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tabColor theme="3" tint="-0.249977111117893"/>
    <pageSetUpPr fitToPage="1"/>
  </sheetPr>
  <dimension ref="A1:R74"/>
  <sheetViews>
    <sheetView tabSelected="1" view="pageBreakPreview" topLeftCell="C1" zoomScale="66" zoomScaleNormal="100" zoomScaleSheetLayoutView="66" workbookViewId="0">
      <selection activeCell="A55" sqref="A23:XFD55"/>
    </sheetView>
  </sheetViews>
  <sheetFormatPr defaultColWidth="9.33203125" defaultRowHeight="13.8" x14ac:dyDescent="0.25"/>
  <cols>
    <col min="1" max="1" width="7" style="1" customWidth="1"/>
    <col min="2" max="2" width="7" style="60" customWidth="1"/>
    <col min="3" max="3" width="15.5546875" style="60" customWidth="1"/>
    <col min="4" max="4" width="24.109375" style="103" customWidth="1"/>
    <col min="5" max="5" width="14" style="84" customWidth="1"/>
    <col min="6" max="6" width="9.44140625" style="1" customWidth="1"/>
    <col min="7" max="7" width="25.88671875" style="1" customWidth="1"/>
    <col min="8" max="8" width="11.44140625" style="1" customWidth="1"/>
    <col min="9" max="9" width="13.33203125" style="1" customWidth="1"/>
    <col min="10" max="11" width="12.109375" style="46" customWidth="1"/>
    <col min="12" max="12" width="14.6640625" style="1" customWidth="1"/>
    <col min="13" max="13" width="29.44140625" style="1" bestFit="1" customWidth="1"/>
    <col min="14" max="16384" width="9.33203125" style="1"/>
  </cols>
  <sheetData>
    <row r="1" spans="1:18" ht="19.2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8" ht="19.2" customHeight="1" x14ac:dyDescent="0.25">
      <c r="A2" s="115" t="s">
        <v>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8" ht="19.2" customHeight="1" x14ac:dyDescent="0.25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8" ht="19.2" customHeight="1" x14ac:dyDescent="0.25">
      <c r="A4" s="115" t="s">
        <v>47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8" ht="21" x14ac:dyDescent="0.3">
      <c r="A5" s="115" t="s">
        <v>48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P5" s="21"/>
    </row>
    <row r="6" spans="1:18" s="2" customFormat="1" ht="28.8" x14ac:dyDescent="0.3">
      <c r="A6" s="116" t="s">
        <v>65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R6" s="21"/>
    </row>
    <row r="7" spans="1:18" s="2" customFormat="1" ht="18" customHeight="1" x14ac:dyDescent="0.25">
      <c r="A7" s="117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8" s="2" customFormat="1" ht="19.2" customHeight="1" thickBot="1" x14ac:dyDescent="0.3">
      <c r="A8" s="118" t="s">
        <v>66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8" ht="19.5" customHeight="1" thickTop="1" x14ac:dyDescent="0.25">
      <c r="A9" s="119" t="s">
        <v>22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</row>
    <row r="10" spans="1:18" ht="18" customHeight="1" x14ac:dyDescent="0.25">
      <c r="A10" s="122" t="s">
        <v>52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8" ht="19.5" customHeight="1" x14ac:dyDescent="0.25">
      <c r="A11" s="122" t="s">
        <v>70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8" ht="5.25" customHeight="1" x14ac:dyDescent="0.2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4"/>
    </row>
    <row r="13" spans="1:18" ht="14.4" x14ac:dyDescent="0.3">
      <c r="A13" s="38" t="s">
        <v>49</v>
      </c>
      <c r="B13" s="18"/>
      <c r="C13" s="18"/>
      <c r="D13" s="93"/>
      <c r="E13" s="18"/>
      <c r="F13" s="5"/>
      <c r="G13" s="27" t="s">
        <v>54</v>
      </c>
      <c r="H13" s="5"/>
      <c r="I13" s="5"/>
      <c r="J13" s="39"/>
      <c r="K13" s="39"/>
      <c r="L13" s="27"/>
      <c r="M13" s="64" t="s">
        <v>56</v>
      </c>
    </row>
    <row r="14" spans="1:18" ht="14.4" x14ac:dyDescent="0.25">
      <c r="A14" s="58" t="s">
        <v>53</v>
      </c>
      <c r="B14" s="11"/>
      <c r="C14" s="11"/>
      <c r="D14" s="94"/>
      <c r="E14" s="11"/>
      <c r="F14" s="6"/>
      <c r="G14" s="65" t="s">
        <v>67</v>
      </c>
      <c r="H14" s="6"/>
      <c r="I14" s="6"/>
      <c r="J14" s="40"/>
      <c r="K14" s="40"/>
      <c r="L14" s="65"/>
      <c r="M14" s="66" t="s">
        <v>69</v>
      </c>
    </row>
    <row r="15" spans="1:18" ht="14.4" x14ac:dyDescent="0.25">
      <c r="A15" s="125" t="s">
        <v>10</v>
      </c>
      <c r="B15" s="110"/>
      <c r="C15" s="110"/>
      <c r="D15" s="110"/>
      <c r="E15" s="110"/>
      <c r="F15" s="110"/>
      <c r="G15" s="126"/>
      <c r="H15" s="109" t="s">
        <v>1</v>
      </c>
      <c r="I15" s="110"/>
      <c r="J15" s="110"/>
      <c r="K15" s="110"/>
      <c r="L15" s="110"/>
      <c r="M15" s="111"/>
    </row>
    <row r="16" spans="1:18" ht="14.4" x14ac:dyDescent="0.25">
      <c r="A16" s="16" t="s">
        <v>18</v>
      </c>
      <c r="B16" s="12"/>
      <c r="C16" s="12"/>
      <c r="D16" s="95"/>
      <c r="E16" s="87"/>
      <c r="F16" s="10"/>
      <c r="G16" s="9"/>
      <c r="H16" s="31" t="s">
        <v>55</v>
      </c>
      <c r="I16" s="7"/>
      <c r="J16" s="41"/>
      <c r="K16" s="41"/>
      <c r="L16" s="7"/>
      <c r="M16" s="17"/>
    </row>
    <row r="17" spans="1:13" ht="14.4" x14ac:dyDescent="0.25">
      <c r="A17" s="16" t="s">
        <v>19</v>
      </c>
      <c r="B17" s="12"/>
      <c r="C17" s="12"/>
      <c r="D17" s="96"/>
      <c r="E17" s="87"/>
      <c r="F17" s="10"/>
      <c r="G17" s="9" t="s">
        <v>51</v>
      </c>
      <c r="H17" s="31" t="s">
        <v>38</v>
      </c>
      <c r="I17" s="7"/>
      <c r="J17" s="41"/>
      <c r="K17" s="41"/>
      <c r="L17" s="7"/>
      <c r="M17" s="30"/>
    </row>
    <row r="18" spans="1:13" ht="14.4" x14ac:dyDescent="0.25">
      <c r="A18" s="16" t="s">
        <v>20</v>
      </c>
      <c r="B18" s="12"/>
      <c r="C18" s="12"/>
      <c r="D18" s="96"/>
      <c r="E18" s="87"/>
      <c r="F18" s="10"/>
      <c r="G18" s="9" t="s">
        <v>58</v>
      </c>
      <c r="H18" s="31" t="s">
        <v>39</v>
      </c>
      <c r="I18" s="7"/>
      <c r="J18" s="41"/>
      <c r="K18" s="41"/>
      <c r="L18" s="7"/>
      <c r="M18" s="30"/>
    </row>
    <row r="19" spans="1:13" ht="16.2" thickBot="1" x14ac:dyDescent="0.3">
      <c r="A19" s="16" t="s">
        <v>16</v>
      </c>
      <c r="B19" s="13"/>
      <c r="C19" s="13"/>
      <c r="D19" s="37"/>
      <c r="E19" s="13"/>
      <c r="F19" s="8"/>
      <c r="G19" s="9" t="s">
        <v>50</v>
      </c>
      <c r="H19" s="31" t="s">
        <v>57</v>
      </c>
      <c r="I19" s="7"/>
      <c r="J19" s="41"/>
      <c r="K19" s="41"/>
      <c r="L19" s="56">
        <v>114.4</v>
      </c>
      <c r="M19" s="17" t="s">
        <v>68</v>
      </c>
    </row>
    <row r="20" spans="1:13" ht="9.75" customHeight="1" thickTop="1" thickBot="1" x14ac:dyDescent="0.3">
      <c r="A20" s="22"/>
      <c r="B20" s="20"/>
      <c r="C20" s="20"/>
      <c r="D20" s="97"/>
      <c r="E20" s="20"/>
      <c r="F20" s="19"/>
      <c r="G20" s="19"/>
      <c r="H20" s="19"/>
      <c r="I20" s="19"/>
      <c r="J20" s="42"/>
      <c r="K20" s="42"/>
      <c r="L20" s="19"/>
      <c r="M20" s="23"/>
    </row>
    <row r="21" spans="1:13" s="3" customFormat="1" ht="21" customHeight="1" thickTop="1" x14ac:dyDescent="0.25">
      <c r="A21" s="127" t="s">
        <v>7</v>
      </c>
      <c r="B21" s="129" t="s">
        <v>13</v>
      </c>
      <c r="C21" s="129" t="s">
        <v>37</v>
      </c>
      <c r="D21" s="131" t="s">
        <v>2</v>
      </c>
      <c r="E21" s="129" t="s">
        <v>36</v>
      </c>
      <c r="F21" s="129" t="s">
        <v>9</v>
      </c>
      <c r="G21" s="129" t="s">
        <v>14</v>
      </c>
      <c r="H21" s="129" t="s">
        <v>8</v>
      </c>
      <c r="I21" s="129" t="s">
        <v>26</v>
      </c>
      <c r="J21" s="137" t="s">
        <v>23</v>
      </c>
      <c r="K21" s="158" t="s">
        <v>71</v>
      </c>
      <c r="L21" s="139" t="s">
        <v>25</v>
      </c>
      <c r="M21" s="141" t="s">
        <v>15</v>
      </c>
    </row>
    <row r="22" spans="1:13" s="3" customFormat="1" ht="13.5" customHeight="1" x14ac:dyDescent="0.25">
      <c r="A22" s="128"/>
      <c r="B22" s="130"/>
      <c r="C22" s="130"/>
      <c r="D22" s="132"/>
      <c r="E22" s="130"/>
      <c r="F22" s="130"/>
      <c r="G22" s="130"/>
      <c r="H22" s="130"/>
      <c r="I22" s="130"/>
      <c r="J22" s="138"/>
      <c r="K22" s="159"/>
      <c r="L22" s="140"/>
      <c r="M22" s="142"/>
    </row>
    <row r="23" spans="1:13" s="4" customFormat="1" ht="26.25" customHeight="1" x14ac:dyDescent="0.25">
      <c r="A23" s="69">
        <v>1</v>
      </c>
      <c r="B23" s="28">
        <v>28</v>
      </c>
      <c r="C23" s="75">
        <v>10034947868</v>
      </c>
      <c r="D23" s="76" t="s">
        <v>72</v>
      </c>
      <c r="E23" s="88">
        <v>36839</v>
      </c>
      <c r="F23" s="73" t="s">
        <v>24</v>
      </c>
      <c r="G23" s="28" t="s">
        <v>73</v>
      </c>
      <c r="H23" s="85">
        <v>0.13821800000000001</v>
      </c>
      <c r="I23" s="57">
        <v>9.8900000000000002E-2</v>
      </c>
      <c r="J23" s="43">
        <f>$L$19/((H23*24))</f>
        <v>34.486583995331046</v>
      </c>
      <c r="K23" s="160">
        <v>19</v>
      </c>
      <c r="L23" s="160"/>
      <c r="M23" s="161"/>
    </row>
    <row r="24" spans="1:13" s="4" customFormat="1" ht="25.8" customHeight="1" x14ac:dyDescent="0.25">
      <c r="A24" s="25">
        <v>2</v>
      </c>
      <c r="B24" s="28">
        <v>1</v>
      </c>
      <c r="C24" s="75">
        <v>10036018306</v>
      </c>
      <c r="D24" s="76" t="s">
        <v>74</v>
      </c>
      <c r="E24" s="88">
        <v>37284</v>
      </c>
      <c r="F24" s="73" t="s">
        <v>24</v>
      </c>
      <c r="G24" s="28" t="s">
        <v>59</v>
      </c>
      <c r="H24" s="85">
        <v>0.13843800000000001</v>
      </c>
      <c r="I24" s="57">
        <v>9.9212999999999996E-2</v>
      </c>
      <c r="J24" s="43">
        <f t="shared" ref="J24:J53" si="0">$L$19/((H24*24))</f>
        <v>34.431779328411757</v>
      </c>
      <c r="K24" s="160">
        <v>16</v>
      </c>
      <c r="L24" s="160"/>
      <c r="M24" s="161"/>
    </row>
    <row r="25" spans="1:13" s="4" customFormat="1" ht="26.25" customHeight="1" x14ac:dyDescent="0.25">
      <c r="A25" s="25">
        <v>3</v>
      </c>
      <c r="B25" s="24">
        <v>27</v>
      </c>
      <c r="C25" s="75">
        <v>10059040143</v>
      </c>
      <c r="D25" s="76" t="s">
        <v>75</v>
      </c>
      <c r="E25" s="88">
        <v>37426</v>
      </c>
      <c r="F25" s="73" t="s">
        <v>24</v>
      </c>
      <c r="G25" s="28" t="s">
        <v>76</v>
      </c>
      <c r="H25" s="85">
        <v>0.138819</v>
      </c>
      <c r="I25" s="57">
        <v>0.10006900000000001</v>
      </c>
      <c r="J25" s="43">
        <f t="shared" si="0"/>
        <v>34.337278518550541</v>
      </c>
      <c r="K25" s="160">
        <v>14</v>
      </c>
      <c r="L25" s="160"/>
      <c r="M25" s="161"/>
    </row>
    <row r="26" spans="1:13" s="4" customFormat="1" ht="26.25" customHeight="1" x14ac:dyDescent="0.25">
      <c r="A26" s="25">
        <v>4</v>
      </c>
      <c r="B26" s="24">
        <v>15</v>
      </c>
      <c r="C26" s="75">
        <v>10007913564</v>
      </c>
      <c r="D26" s="76" t="s">
        <v>77</v>
      </c>
      <c r="E26" s="88">
        <v>33173</v>
      </c>
      <c r="F26" s="73" t="s">
        <v>24</v>
      </c>
      <c r="G26" s="28" t="s">
        <v>78</v>
      </c>
      <c r="H26" s="85">
        <v>0.143206</v>
      </c>
      <c r="I26" s="57">
        <v>0.102118</v>
      </c>
      <c r="J26" s="43">
        <f t="shared" si="0"/>
        <v>33.285383759525907</v>
      </c>
      <c r="K26" s="160">
        <v>12</v>
      </c>
      <c r="L26" s="160"/>
      <c r="M26" s="161"/>
    </row>
    <row r="27" spans="1:13" s="4" customFormat="1" ht="26.25" customHeight="1" x14ac:dyDescent="0.25">
      <c r="A27" s="25">
        <v>5</v>
      </c>
      <c r="B27" s="24">
        <v>4</v>
      </c>
      <c r="C27" s="28">
        <v>10023500858</v>
      </c>
      <c r="D27" s="98" t="s">
        <v>79</v>
      </c>
      <c r="E27" s="89">
        <v>35854</v>
      </c>
      <c r="F27" s="77" t="s">
        <v>24</v>
      </c>
      <c r="G27" s="28" t="s">
        <v>59</v>
      </c>
      <c r="H27" s="86">
        <v>0.14597199999999999</v>
      </c>
      <c r="I27" s="57">
        <v>0.102454</v>
      </c>
      <c r="J27" s="43">
        <f t="shared" si="0"/>
        <v>32.654664364855364</v>
      </c>
      <c r="K27" s="160">
        <v>10</v>
      </c>
      <c r="L27" s="160"/>
      <c r="M27" s="161"/>
    </row>
    <row r="28" spans="1:13" s="4" customFormat="1" ht="26.25" customHeight="1" x14ac:dyDescent="0.25">
      <c r="A28" s="25">
        <v>6</v>
      </c>
      <c r="B28" s="24">
        <v>9</v>
      </c>
      <c r="C28" s="28">
        <v>10023524807</v>
      </c>
      <c r="D28" s="98" t="s">
        <v>80</v>
      </c>
      <c r="E28" s="89">
        <v>36182</v>
      </c>
      <c r="F28" s="77" t="s">
        <v>33</v>
      </c>
      <c r="G28" s="28" t="s">
        <v>45</v>
      </c>
      <c r="H28" s="86">
        <v>0.14604200000000001</v>
      </c>
      <c r="I28" s="57">
        <v>0.14412066666666701</v>
      </c>
      <c r="J28" s="43">
        <f t="shared" ref="J28:J38" si="1">$L$19/((H28*24))</f>
        <v>32.639012521512079</v>
      </c>
      <c r="K28" s="160">
        <v>8</v>
      </c>
      <c r="L28" s="160"/>
      <c r="M28" s="161"/>
    </row>
    <row r="29" spans="1:13" s="4" customFormat="1" ht="26.25" customHeight="1" x14ac:dyDescent="0.25">
      <c r="A29" s="25">
        <v>7</v>
      </c>
      <c r="B29" s="24">
        <v>24</v>
      </c>
      <c r="C29" s="28">
        <v>10009692001</v>
      </c>
      <c r="D29" s="98" t="s">
        <v>81</v>
      </c>
      <c r="E29" s="89">
        <v>35536</v>
      </c>
      <c r="F29" s="77" t="s">
        <v>24</v>
      </c>
      <c r="G29" s="28" t="s">
        <v>82</v>
      </c>
      <c r="H29" s="86">
        <v>0.14607600000000001</v>
      </c>
      <c r="I29" s="57">
        <v>0.185787333333333</v>
      </c>
      <c r="J29" s="43">
        <f t="shared" si="1"/>
        <v>32.631415610139008</v>
      </c>
      <c r="K29" s="160">
        <v>7</v>
      </c>
      <c r="L29" s="160"/>
      <c r="M29" s="161"/>
    </row>
    <row r="30" spans="1:13" s="4" customFormat="1" ht="26.25" customHeight="1" x14ac:dyDescent="0.25">
      <c r="A30" s="25">
        <v>8</v>
      </c>
      <c r="B30" s="24">
        <v>38</v>
      </c>
      <c r="C30" s="28">
        <v>10079777026</v>
      </c>
      <c r="D30" s="98" t="s">
        <v>83</v>
      </c>
      <c r="E30" s="89">
        <v>38050</v>
      </c>
      <c r="F30" s="77" t="s">
        <v>24</v>
      </c>
      <c r="G30" s="28" t="s">
        <v>59</v>
      </c>
      <c r="H30" s="86">
        <v>0.14607600000000001</v>
      </c>
      <c r="I30" s="57">
        <v>0.22745399999999999</v>
      </c>
      <c r="J30" s="43">
        <f t="shared" si="1"/>
        <v>32.631415610139008</v>
      </c>
      <c r="K30" s="160">
        <v>6</v>
      </c>
      <c r="L30" s="160"/>
      <c r="M30" s="161"/>
    </row>
    <row r="31" spans="1:13" s="4" customFormat="1" ht="26.25" customHeight="1" x14ac:dyDescent="0.25">
      <c r="A31" s="25">
        <v>9</v>
      </c>
      <c r="B31" s="24">
        <v>17</v>
      </c>
      <c r="C31" s="28">
        <v>10012584621</v>
      </c>
      <c r="D31" s="98" t="s">
        <v>84</v>
      </c>
      <c r="E31" s="89">
        <v>31552</v>
      </c>
      <c r="F31" s="77" t="s">
        <v>24</v>
      </c>
      <c r="G31" s="28" t="s">
        <v>85</v>
      </c>
      <c r="H31" s="86">
        <v>0.14607600000000001</v>
      </c>
      <c r="I31" s="57">
        <v>0.26912066666666701</v>
      </c>
      <c r="J31" s="43">
        <f t="shared" si="1"/>
        <v>32.631415610139008</v>
      </c>
      <c r="K31" s="160">
        <v>5</v>
      </c>
      <c r="L31" s="160"/>
      <c r="M31" s="161"/>
    </row>
    <row r="32" spans="1:13" s="4" customFormat="1" ht="26.25" customHeight="1" x14ac:dyDescent="0.25">
      <c r="A32" s="25">
        <v>10</v>
      </c>
      <c r="B32" s="24">
        <v>37</v>
      </c>
      <c r="C32" s="28">
        <v>10077478833</v>
      </c>
      <c r="D32" s="98" t="s">
        <v>86</v>
      </c>
      <c r="E32" s="89">
        <v>37484</v>
      </c>
      <c r="F32" s="77" t="s">
        <v>24</v>
      </c>
      <c r="G32" s="28" t="s">
        <v>59</v>
      </c>
      <c r="H32" s="86">
        <v>0.146146</v>
      </c>
      <c r="I32" s="57">
        <v>0.31078733333333303</v>
      </c>
      <c r="J32" s="43">
        <f t="shared" si="1"/>
        <v>32.615786040443574</v>
      </c>
      <c r="K32" s="160">
        <v>4</v>
      </c>
      <c r="L32" s="160"/>
      <c r="M32" s="161"/>
    </row>
    <row r="33" spans="1:13" s="4" customFormat="1" ht="26.25" customHeight="1" x14ac:dyDescent="0.25">
      <c r="A33" s="25">
        <v>11</v>
      </c>
      <c r="B33" s="24">
        <v>8</v>
      </c>
      <c r="C33" s="28">
        <v>10036017393</v>
      </c>
      <c r="D33" s="98" t="s">
        <v>87</v>
      </c>
      <c r="E33" s="89">
        <v>37128</v>
      </c>
      <c r="F33" s="77" t="s">
        <v>24</v>
      </c>
      <c r="G33" s="28" t="s">
        <v>45</v>
      </c>
      <c r="H33" s="86">
        <v>0.14618100000000001</v>
      </c>
      <c r="I33" s="57">
        <v>0.35245399999999999</v>
      </c>
      <c r="J33" s="43">
        <f t="shared" si="1"/>
        <v>32.607976868858927</v>
      </c>
      <c r="K33" s="160">
        <v>3</v>
      </c>
      <c r="L33" s="160"/>
      <c r="M33" s="161"/>
    </row>
    <row r="34" spans="1:13" s="4" customFormat="1" ht="26.25" customHeight="1" x14ac:dyDescent="0.25">
      <c r="A34" s="25">
        <v>12</v>
      </c>
      <c r="B34" s="24">
        <v>32</v>
      </c>
      <c r="C34" s="28">
        <v>10009045333</v>
      </c>
      <c r="D34" s="98" t="s">
        <v>88</v>
      </c>
      <c r="E34" s="89">
        <v>35438</v>
      </c>
      <c r="F34" s="77" t="s">
        <v>24</v>
      </c>
      <c r="G34" s="28" t="s">
        <v>89</v>
      </c>
      <c r="H34" s="86">
        <v>0.146204</v>
      </c>
      <c r="I34" s="57">
        <v>0.39412066666666701</v>
      </c>
      <c r="J34" s="43">
        <f t="shared" si="1"/>
        <v>32.602847163324306</v>
      </c>
      <c r="K34" s="160">
        <v>2</v>
      </c>
      <c r="L34" s="160"/>
      <c r="M34" s="161"/>
    </row>
    <row r="35" spans="1:13" s="4" customFormat="1" ht="26.25" customHeight="1" x14ac:dyDescent="0.25">
      <c r="A35" s="25">
        <v>13</v>
      </c>
      <c r="B35" s="24">
        <v>11</v>
      </c>
      <c r="C35" s="28">
        <v>10006503832</v>
      </c>
      <c r="D35" s="98" t="s">
        <v>90</v>
      </c>
      <c r="E35" s="89">
        <v>33408</v>
      </c>
      <c r="F35" s="77" t="s">
        <v>24</v>
      </c>
      <c r="G35" s="28" t="s">
        <v>45</v>
      </c>
      <c r="H35" s="86">
        <v>0.146227</v>
      </c>
      <c r="I35" s="57">
        <v>0.43578733333333303</v>
      </c>
      <c r="J35" s="43">
        <f t="shared" si="1"/>
        <v>32.597719071489308</v>
      </c>
      <c r="K35" s="43"/>
      <c r="L35" s="24"/>
      <c r="M35" s="26"/>
    </row>
    <row r="36" spans="1:13" s="4" customFormat="1" ht="26.25" customHeight="1" x14ac:dyDescent="0.25">
      <c r="A36" s="25">
        <v>14</v>
      </c>
      <c r="B36" s="24">
        <v>39</v>
      </c>
      <c r="C36" s="28">
        <v>10083877803</v>
      </c>
      <c r="D36" s="98" t="s">
        <v>91</v>
      </c>
      <c r="E36" s="89">
        <v>38288</v>
      </c>
      <c r="F36" s="77" t="s">
        <v>33</v>
      </c>
      <c r="G36" s="28" t="s">
        <v>60</v>
      </c>
      <c r="H36" s="86">
        <v>0.146227</v>
      </c>
      <c r="I36" s="57">
        <v>0.47745399999999999</v>
      </c>
      <c r="J36" s="43">
        <f t="shared" si="1"/>
        <v>32.597719071489308</v>
      </c>
      <c r="K36" s="43"/>
      <c r="L36" s="24"/>
      <c r="M36" s="26"/>
    </row>
    <row r="37" spans="1:13" s="4" customFormat="1" ht="26.25" customHeight="1" x14ac:dyDescent="0.25">
      <c r="A37" s="25">
        <v>15</v>
      </c>
      <c r="B37" s="24">
        <v>22</v>
      </c>
      <c r="C37" s="28">
        <v>10036059328</v>
      </c>
      <c r="D37" s="98" t="s">
        <v>92</v>
      </c>
      <c r="E37" s="89">
        <v>37004</v>
      </c>
      <c r="F37" s="77" t="s">
        <v>24</v>
      </c>
      <c r="G37" s="28" t="s">
        <v>82</v>
      </c>
      <c r="H37" s="86">
        <v>0.146262</v>
      </c>
      <c r="I37" s="57">
        <v>0.51912066666666701</v>
      </c>
      <c r="J37" s="43">
        <f t="shared" si="1"/>
        <v>32.589918547993783</v>
      </c>
      <c r="K37" s="43"/>
      <c r="L37" s="24"/>
      <c r="M37" s="26"/>
    </row>
    <row r="38" spans="1:13" s="4" customFormat="1" ht="26.25" customHeight="1" x14ac:dyDescent="0.25">
      <c r="A38" s="25">
        <v>16</v>
      </c>
      <c r="B38" s="24">
        <v>26</v>
      </c>
      <c r="C38" s="28">
        <v>10052804154</v>
      </c>
      <c r="D38" s="98" t="s">
        <v>93</v>
      </c>
      <c r="E38" s="89">
        <v>37537</v>
      </c>
      <c r="F38" s="77" t="s">
        <v>24</v>
      </c>
      <c r="G38" s="28" t="s">
        <v>76</v>
      </c>
      <c r="H38" s="86">
        <v>0.146262</v>
      </c>
      <c r="I38" s="57">
        <v>0.56078733333333297</v>
      </c>
      <c r="J38" s="43">
        <f t="shared" si="1"/>
        <v>32.589918547993783</v>
      </c>
      <c r="K38" s="43"/>
      <c r="L38" s="24"/>
      <c r="M38" s="26"/>
    </row>
    <row r="39" spans="1:13" s="4" customFormat="1" ht="26.25" customHeight="1" x14ac:dyDescent="0.25">
      <c r="A39" s="25" t="s">
        <v>42</v>
      </c>
      <c r="B39" s="24">
        <v>2</v>
      </c>
      <c r="C39" s="28">
        <v>10034971211</v>
      </c>
      <c r="D39" s="98" t="s">
        <v>94</v>
      </c>
      <c r="E39" s="89">
        <v>36766</v>
      </c>
      <c r="F39" s="77" t="s">
        <v>33</v>
      </c>
      <c r="G39" s="28" t="s">
        <v>59</v>
      </c>
      <c r="H39" s="86"/>
      <c r="I39" s="57"/>
      <c r="J39" s="43"/>
      <c r="K39" s="43"/>
      <c r="L39" s="24"/>
      <c r="M39" s="26"/>
    </row>
    <row r="40" spans="1:13" s="4" customFormat="1" ht="26.25" customHeight="1" x14ac:dyDescent="0.25">
      <c r="A40" s="25" t="s">
        <v>42</v>
      </c>
      <c r="B40" s="24">
        <v>3</v>
      </c>
      <c r="C40" s="28">
        <v>10036027400</v>
      </c>
      <c r="D40" s="98" t="s">
        <v>95</v>
      </c>
      <c r="E40" s="89">
        <v>38154</v>
      </c>
      <c r="F40" s="77" t="s">
        <v>24</v>
      </c>
      <c r="G40" s="28" t="s">
        <v>59</v>
      </c>
      <c r="H40" s="86"/>
      <c r="I40" s="57"/>
      <c r="J40" s="43"/>
      <c r="K40" s="43"/>
      <c r="L40" s="24"/>
      <c r="M40" s="26"/>
    </row>
    <row r="41" spans="1:13" s="4" customFormat="1" ht="26.25" customHeight="1" x14ac:dyDescent="0.25">
      <c r="A41" s="25" t="s">
        <v>42</v>
      </c>
      <c r="B41" s="24">
        <v>5</v>
      </c>
      <c r="C41" s="28">
        <v>10050875369</v>
      </c>
      <c r="D41" s="98" t="s">
        <v>96</v>
      </c>
      <c r="E41" s="89">
        <v>37306</v>
      </c>
      <c r="F41" s="77" t="s">
        <v>24</v>
      </c>
      <c r="G41" s="28" t="s">
        <v>59</v>
      </c>
      <c r="H41" s="86"/>
      <c r="I41" s="57"/>
      <c r="J41" s="43"/>
      <c r="K41" s="43"/>
      <c r="L41" s="24"/>
      <c r="M41" s="26"/>
    </row>
    <row r="42" spans="1:13" s="4" customFormat="1" ht="26.25" customHeight="1" x14ac:dyDescent="0.25">
      <c r="A42" s="25" t="s">
        <v>42</v>
      </c>
      <c r="B42" s="24">
        <v>7</v>
      </c>
      <c r="C42" s="28">
        <v>10036064681</v>
      </c>
      <c r="D42" s="98" t="s">
        <v>97</v>
      </c>
      <c r="E42" s="89">
        <v>37700</v>
      </c>
      <c r="F42" s="77" t="s">
        <v>33</v>
      </c>
      <c r="G42" s="28" t="s">
        <v>59</v>
      </c>
      <c r="H42" s="86"/>
      <c r="I42" s="57"/>
      <c r="J42" s="43"/>
      <c r="K42" s="43"/>
      <c r="L42" s="24"/>
      <c r="M42" s="26"/>
    </row>
    <row r="43" spans="1:13" s="4" customFormat="1" ht="26.25" customHeight="1" x14ac:dyDescent="0.25">
      <c r="A43" s="25" t="s">
        <v>42</v>
      </c>
      <c r="B43" s="24">
        <v>10</v>
      </c>
      <c r="C43" s="28">
        <v>10093888708</v>
      </c>
      <c r="D43" s="98" t="s">
        <v>98</v>
      </c>
      <c r="E43" s="89">
        <v>36544</v>
      </c>
      <c r="F43" s="77" t="s">
        <v>24</v>
      </c>
      <c r="G43" s="28" t="s">
        <v>45</v>
      </c>
      <c r="H43" s="86"/>
      <c r="I43" s="57"/>
      <c r="J43" s="43"/>
      <c r="K43" s="43"/>
      <c r="L43" s="24"/>
      <c r="M43" s="26"/>
    </row>
    <row r="44" spans="1:13" s="4" customFormat="1" ht="26.25" customHeight="1" x14ac:dyDescent="0.25">
      <c r="A44" s="25" t="s">
        <v>42</v>
      </c>
      <c r="B44" s="24">
        <v>12</v>
      </c>
      <c r="C44" s="28">
        <v>10034989193</v>
      </c>
      <c r="D44" s="98" t="s">
        <v>99</v>
      </c>
      <c r="E44" s="89">
        <v>36445</v>
      </c>
      <c r="F44" s="77" t="s">
        <v>24</v>
      </c>
      <c r="G44" s="28" t="s">
        <v>100</v>
      </c>
      <c r="H44" s="86"/>
      <c r="I44" s="57"/>
      <c r="J44" s="43"/>
      <c r="K44" s="43"/>
      <c r="L44" s="24"/>
      <c r="M44" s="26"/>
    </row>
    <row r="45" spans="1:13" s="4" customFormat="1" ht="26.25" customHeight="1" x14ac:dyDescent="0.25">
      <c r="A45" s="25" t="s">
        <v>42</v>
      </c>
      <c r="B45" s="24">
        <v>13</v>
      </c>
      <c r="C45" s="28">
        <v>10092428553</v>
      </c>
      <c r="D45" s="98" t="s">
        <v>101</v>
      </c>
      <c r="E45" s="89">
        <v>38296</v>
      </c>
      <c r="F45" s="77" t="s">
        <v>24</v>
      </c>
      <c r="G45" s="28" t="s">
        <v>100</v>
      </c>
      <c r="H45" s="86"/>
      <c r="I45" s="57"/>
      <c r="J45" s="43"/>
      <c r="K45" s="43"/>
      <c r="L45" s="24"/>
      <c r="M45" s="26"/>
    </row>
    <row r="46" spans="1:13" s="4" customFormat="1" ht="26.25" customHeight="1" x14ac:dyDescent="0.25">
      <c r="A46" s="25" t="s">
        <v>42</v>
      </c>
      <c r="B46" s="24">
        <v>16</v>
      </c>
      <c r="C46" s="28">
        <v>10036083374</v>
      </c>
      <c r="D46" s="98" t="s">
        <v>102</v>
      </c>
      <c r="E46" s="89">
        <v>36956</v>
      </c>
      <c r="F46" s="77" t="s">
        <v>33</v>
      </c>
      <c r="G46" s="28" t="s">
        <v>103</v>
      </c>
      <c r="H46" s="86"/>
      <c r="I46" s="57"/>
      <c r="J46" s="43"/>
      <c r="K46" s="43"/>
      <c r="L46" s="24"/>
      <c r="M46" s="26"/>
    </row>
    <row r="47" spans="1:13" s="4" customFormat="1" ht="26.25" customHeight="1" x14ac:dyDescent="0.25">
      <c r="A47" s="25" t="s">
        <v>42</v>
      </c>
      <c r="B47" s="24">
        <v>18</v>
      </c>
      <c r="C47" s="28">
        <v>10126421090</v>
      </c>
      <c r="D47" s="98" t="s">
        <v>104</v>
      </c>
      <c r="E47" s="89">
        <v>37209</v>
      </c>
      <c r="F47" s="77" t="s">
        <v>33</v>
      </c>
      <c r="G47" s="28" t="s">
        <v>85</v>
      </c>
      <c r="H47" s="86"/>
      <c r="I47" s="57"/>
      <c r="J47" s="43"/>
      <c r="K47" s="43"/>
      <c r="L47" s="24"/>
      <c r="M47" s="26"/>
    </row>
    <row r="48" spans="1:13" s="4" customFormat="1" ht="26.25" customHeight="1" x14ac:dyDescent="0.25">
      <c r="A48" s="25" t="s">
        <v>42</v>
      </c>
      <c r="B48" s="24">
        <v>25</v>
      </c>
      <c r="C48" s="28">
        <v>10092441283</v>
      </c>
      <c r="D48" s="98" t="s">
        <v>105</v>
      </c>
      <c r="E48" s="89">
        <v>37941</v>
      </c>
      <c r="F48" s="77" t="s">
        <v>33</v>
      </c>
      <c r="G48" s="28" t="s">
        <v>76</v>
      </c>
      <c r="H48" s="86"/>
      <c r="I48" s="57"/>
      <c r="J48" s="43"/>
      <c r="K48" s="43"/>
      <c r="L48" s="24"/>
      <c r="M48" s="26"/>
    </row>
    <row r="49" spans="1:13" s="4" customFormat="1" ht="26.25" customHeight="1" x14ac:dyDescent="0.25">
      <c r="A49" s="25" t="s">
        <v>42</v>
      </c>
      <c r="B49" s="24">
        <v>34</v>
      </c>
      <c r="C49" s="28">
        <v>10117764044</v>
      </c>
      <c r="D49" s="98" t="s">
        <v>106</v>
      </c>
      <c r="E49" s="89">
        <v>37707</v>
      </c>
      <c r="F49" s="77" t="s">
        <v>24</v>
      </c>
      <c r="G49" s="28" t="s">
        <v>107</v>
      </c>
      <c r="H49" s="86"/>
      <c r="I49" s="57"/>
      <c r="J49" s="43"/>
      <c r="K49" s="43"/>
      <c r="L49" s="24"/>
      <c r="M49" s="26"/>
    </row>
    <row r="50" spans="1:13" s="4" customFormat="1" ht="26.25" customHeight="1" x14ac:dyDescent="0.25">
      <c r="A50" s="25" t="s">
        <v>42</v>
      </c>
      <c r="B50" s="24">
        <v>35</v>
      </c>
      <c r="C50" s="28">
        <v>10117764448</v>
      </c>
      <c r="D50" s="98" t="s">
        <v>108</v>
      </c>
      <c r="E50" s="89">
        <v>38327</v>
      </c>
      <c r="F50" s="77" t="s">
        <v>24</v>
      </c>
      <c r="G50" s="28" t="s">
        <v>107</v>
      </c>
      <c r="H50" s="86"/>
      <c r="I50" s="57"/>
      <c r="J50" s="43"/>
      <c r="K50" s="43"/>
      <c r="L50" s="24"/>
      <c r="M50" s="26"/>
    </row>
    <row r="51" spans="1:13" s="4" customFormat="1" ht="26.25" customHeight="1" x14ac:dyDescent="0.25">
      <c r="A51" s="25" t="s">
        <v>42</v>
      </c>
      <c r="B51" s="24">
        <v>36</v>
      </c>
      <c r="C51" s="28">
        <v>10119229552</v>
      </c>
      <c r="D51" s="98" t="s">
        <v>109</v>
      </c>
      <c r="E51" s="89">
        <v>38067</v>
      </c>
      <c r="F51" s="77" t="s">
        <v>24</v>
      </c>
      <c r="G51" s="28" t="s">
        <v>107</v>
      </c>
      <c r="H51" s="86"/>
      <c r="I51" s="57"/>
      <c r="J51" s="43"/>
      <c r="K51" s="43"/>
      <c r="L51" s="24"/>
      <c r="M51" s="26"/>
    </row>
    <row r="52" spans="1:13" s="4" customFormat="1" ht="26.25" customHeight="1" x14ac:dyDescent="0.25">
      <c r="A52" s="25" t="s">
        <v>61</v>
      </c>
      <c r="B52" s="24">
        <v>6</v>
      </c>
      <c r="C52" s="28">
        <v>10036034975</v>
      </c>
      <c r="D52" s="98" t="s">
        <v>110</v>
      </c>
      <c r="E52" s="89">
        <v>37638</v>
      </c>
      <c r="F52" s="77" t="s">
        <v>33</v>
      </c>
      <c r="G52" s="28" t="s">
        <v>59</v>
      </c>
      <c r="H52" s="86"/>
      <c r="I52" s="57"/>
      <c r="J52" s="43"/>
      <c r="K52" s="43"/>
      <c r="L52" s="24"/>
      <c r="M52" s="26"/>
    </row>
    <row r="53" spans="1:13" s="4" customFormat="1" ht="18" x14ac:dyDescent="0.25">
      <c r="A53" s="25" t="s">
        <v>61</v>
      </c>
      <c r="B53" s="24">
        <v>23</v>
      </c>
      <c r="C53" s="28">
        <v>10036085600</v>
      </c>
      <c r="D53" s="98" t="s">
        <v>111</v>
      </c>
      <c r="E53" s="89">
        <v>37543</v>
      </c>
      <c r="F53" s="77" t="s">
        <v>24</v>
      </c>
      <c r="G53" s="28" t="s">
        <v>82</v>
      </c>
      <c r="H53" s="86"/>
      <c r="I53" s="57"/>
      <c r="J53" s="43"/>
      <c r="K53" s="43"/>
      <c r="L53" s="24"/>
      <c r="M53" s="26"/>
    </row>
    <row r="54" spans="1:13" s="4" customFormat="1" ht="26.25" customHeight="1" x14ac:dyDescent="0.25">
      <c r="A54" s="25" t="s">
        <v>61</v>
      </c>
      <c r="B54" s="24">
        <v>40</v>
      </c>
      <c r="C54" s="28">
        <v>10036023659</v>
      </c>
      <c r="D54" s="98" t="s">
        <v>112</v>
      </c>
      <c r="E54" s="89">
        <v>37908</v>
      </c>
      <c r="F54" s="77" t="s">
        <v>33</v>
      </c>
      <c r="G54" s="28" t="s">
        <v>60</v>
      </c>
      <c r="H54" s="86"/>
      <c r="I54" s="57"/>
      <c r="J54" s="43"/>
      <c r="K54" s="43"/>
      <c r="L54" s="24"/>
      <c r="M54" s="26"/>
    </row>
    <row r="55" spans="1:13" s="4" customFormat="1" ht="26.25" customHeight="1" thickBot="1" x14ac:dyDescent="0.3">
      <c r="A55" s="70" t="s">
        <v>61</v>
      </c>
      <c r="B55" s="68">
        <v>41</v>
      </c>
      <c r="C55" s="71">
        <v>10034956356</v>
      </c>
      <c r="D55" s="104" t="s">
        <v>113</v>
      </c>
      <c r="E55" s="105">
        <v>25557</v>
      </c>
      <c r="F55" s="83" t="s">
        <v>21</v>
      </c>
      <c r="G55" s="108" t="s">
        <v>60</v>
      </c>
      <c r="H55" s="106"/>
      <c r="I55" s="67"/>
      <c r="J55" s="62"/>
      <c r="K55" s="62"/>
      <c r="L55" s="68"/>
      <c r="M55" s="72"/>
    </row>
    <row r="56" spans="1:13" ht="9" customHeight="1" thickTop="1" thickBot="1" x14ac:dyDescent="0.35">
      <c r="A56" s="78"/>
      <c r="B56" s="79"/>
      <c r="C56" s="79"/>
      <c r="D56" s="99"/>
      <c r="E56" s="80"/>
      <c r="F56" s="81"/>
      <c r="G56" s="80"/>
      <c r="H56" s="82"/>
      <c r="I56" s="82"/>
      <c r="J56" s="44"/>
      <c r="K56" s="44"/>
      <c r="L56" s="82"/>
      <c r="M56" s="82"/>
    </row>
    <row r="57" spans="1:13" ht="15" thickTop="1" x14ac:dyDescent="0.25">
      <c r="A57" s="143" t="s">
        <v>5</v>
      </c>
      <c r="B57" s="144"/>
      <c r="C57" s="144"/>
      <c r="D57" s="144"/>
      <c r="E57" s="144"/>
      <c r="F57" s="144"/>
      <c r="G57" s="144" t="s">
        <v>6</v>
      </c>
      <c r="H57" s="144"/>
      <c r="I57" s="144"/>
      <c r="J57" s="144"/>
      <c r="K57" s="144"/>
      <c r="L57" s="144"/>
      <c r="M57" s="145"/>
    </row>
    <row r="58" spans="1:13" x14ac:dyDescent="0.25">
      <c r="A58" s="29" t="s">
        <v>114</v>
      </c>
      <c r="B58" s="8"/>
      <c r="C58" s="32"/>
      <c r="D58" s="100"/>
      <c r="E58" s="90"/>
      <c r="F58" s="53"/>
      <c r="G58" s="33" t="s">
        <v>34</v>
      </c>
      <c r="H58" s="63">
        <v>12</v>
      </c>
      <c r="I58" s="47"/>
      <c r="J58" s="48"/>
      <c r="K58" s="155"/>
      <c r="L58" s="45" t="s">
        <v>32</v>
      </c>
      <c r="M58" s="74">
        <f>COUNTIF(F23:F55,"ЗМС")</f>
        <v>0</v>
      </c>
    </row>
    <row r="59" spans="1:13" x14ac:dyDescent="0.25">
      <c r="A59" s="29" t="s">
        <v>62</v>
      </c>
      <c r="B59" s="8"/>
      <c r="C59" s="34"/>
      <c r="D59" s="101"/>
      <c r="E59" s="91"/>
      <c r="F59" s="54"/>
      <c r="G59" s="35" t="s">
        <v>27</v>
      </c>
      <c r="H59" s="63">
        <f>H60+H65</f>
        <v>33</v>
      </c>
      <c r="I59" s="49"/>
      <c r="J59" s="50"/>
      <c r="K59" s="156"/>
      <c r="L59" s="45" t="s">
        <v>21</v>
      </c>
      <c r="M59" s="74">
        <f>COUNTIF(F23:F55,"МСМК")</f>
        <v>1</v>
      </c>
    </row>
    <row r="60" spans="1:13" x14ac:dyDescent="0.25">
      <c r="A60" s="29" t="s">
        <v>63</v>
      </c>
      <c r="B60" s="8"/>
      <c r="C60" s="37"/>
      <c r="D60" s="102"/>
      <c r="E60" s="91"/>
      <c r="F60" s="54"/>
      <c r="G60" s="35" t="s">
        <v>28</v>
      </c>
      <c r="H60" s="63">
        <f>H61+H62+H63+H64</f>
        <v>29</v>
      </c>
      <c r="I60" s="49"/>
      <c r="J60" s="50"/>
      <c r="K60" s="156"/>
      <c r="L60" s="45" t="s">
        <v>24</v>
      </c>
      <c r="M60" s="74">
        <f>COUNTIF(F23:F55,"МС")</f>
        <v>23</v>
      </c>
    </row>
    <row r="61" spans="1:13" x14ac:dyDescent="0.25">
      <c r="A61" s="29" t="s">
        <v>64</v>
      </c>
      <c r="B61" s="8"/>
      <c r="C61" s="37"/>
      <c r="D61" s="102"/>
      <c r="E61" s="91"/>
      <c r="F61" s="54"/>
      <c r="G61" s="35" t="s">
        <v>29</v>
      </c>
      <c r="H61" s="63">
        <f>COUNT(A23:A85)</f>
        <v>16</v>
      </c>
      <c r="I61" s="49"/>
      <c r="J61" s="50"/>
      <c r="K61" s="156"/>
      <c r="L61" s="45" t="s">
        <v>33</v>
      </c>
      <c r="M61" s="74">
        <f>COUNTIF(F23:F55,"КМС")</f>
        <v>9</v>
      </c>
    </row>
    <row r="62" spans="1:13" x14ac:dyDescent="0.25">
      <c r="A62" s="29"/>
      <c r="B62" s="8"/>
      <c r="C62" s="37"/>
      <c r="D62" s="102"/>
      <c r="E62" s="91"/>
      <c r="F62" s="54"/>
      <c r="G62" s="35" t="s">
        <v>41</v>
      </c>
      <c r="H62" s="63">
        <f>COUNTIF(A23:A84,"ЛИМ")</f>
        <v>0</v>
      </c>
      <c r="I62" s="49"/>
      <c r="J62" s="50"/>
      <c r="K62" s="156"/>
      <c r="L62" s="45" t="s">
        <v>40</v>
      </c>
      <c r="M62" s="74">
        <f>COUNTIF(F23:F55,"1 СР")</f>
        <v>0</v>
      </c>
    </row>
    <row r="63" spans="1:13" x14ac:dyDescent="0.25">
      <c r="A63" s="29"/>
      <c r="B63" s="8"/>
      <c r="C63" s="8"/>
      <c r="D63" s="102"/>
      <c r="E63" s="91"/>
      <c r="F63" s="54"/>
      <c r="G63" s="35" t="s">
        <v>30</v>
      </c>
      <c r="H63" s="63">
        <f>COUNTIF(A23:A84,"НФ")</f>
        <v>13</v>
      </c>
      <c r="I63" s="49"/>
      <c r="J63" s="50"/>
      <c r="K63" s="156"/>
      <c r="L63" s="45" t="s">
        <v>43</v>
      </c>
      <c r="M63" s="74">
        <f>COUNTIF(F23:F55,"2 СР")</f>
        <v>0</v>
      </c>
    </row>
    <row r="64" spans="1:13" x14ac:dyDescent="0.25">
      <c r="A64" s="29"/>
      <c r="B64" s="8"/>
      <c r="C64" s="8"/>
      <c r="D64" s="102"/>
      <c r="E64" s="91"/>
      <c r="F64" s="54"/>
      <c r="G64" s="35" t="s">
        <v>35</v>
      </c>
      <c r="H64" s="63">
        <f>COUNTIF(A23:A84,"ДСКВ")</f>
        <v>0</v>
      </c>
      <c r="I64" s="49"/>
      <c r="J64" s="50"/>
      <c r="K64" s="156"/>
      <c r="L64" s="45" t="s">
        <v>44</v>
      </c>
      <c r="M64" s="74">
        <f>COUNTIF(F23:F56,"3 СР")</f>
        <v>0</v>
      </c>
    </row>
    <row r="65" spans="1:13" x14ac:dyDescent="0.25">
      <c r="A65" s="29"/>
      <c r="B65" s="8"/>
      <c r="C65" s="8"/>
      <c r="D65" s="102"/>
      <c r="E65" s="92"/>
      <c r="F65" s="55"/>
      <c r="G65" s="35" t="s">
        <v>31</v>
      </c>
      <c r="H65" s="63">
        <f>COUNTIF(A23:A84,"НС")</f>
        <v>4</v>
      </c>
      <c r="I65" s="51"/>
      <c r="J65" s="52"/>
      <c r="K65" s="157"/>
      <c r="L65" s="45"/>
      <c r="M65" s="36"/>
    </row>
    <row r="66" spans="1:13" ht="9.75" customHeight="1" x14ac:dyDescent="0.25">
      <c r="A66" s="14"/>
      <c r="M66" s="15"/>
    </row>
    <row r="67" spans="1:13" ht="15.6" x14ac:dyDescent="0.25">
      <c r="A67" s="146" t="s">
        <v>3</v>
      </c>
      <c r="B67" s="147"/>
      <c r="C67" s="147"/>
      <c r="D67" s="147"/>
      <c r="E67" s="147" t="s">
        <v>12</v>
      </c>
      <c r="F67" s="147"/>
      <c r="G67" s="147"/>
      <c r="H67" s="147"/>
      <c r="I67" s="147" t="s">
        <v>4</v>
      </c>
      <c r="J67" s="147"/>
      <c r="K67" s="147"/>
      <c r="L67" s="147"/>
      <c r="M67" s="148"/>
    </row>
    <row r="68" spans="1:13" x14ac:dyDescent="0.25">
      <c r="A68" s="133"/>
      <c r="B68" s="134"/>
      <c r="C68" s="134"/>
      <c r="D68" s="134"/>
      <c r="E68" s="134"/>
      <c r="F68" s="149"/>
      <c r="G68" s="149"/>
      <c r="H68" s="149"/>
      <c r="I68" s="149"/>
      <c r="J68" s="149"/>
      <c r="K68" s="149"/>
      <c r="L68" s="149"/>
      <c r="M68" s="150"/>
    </row>
    <row r="69" spans="1:13" x14ac:dyDescent="0.25">
      <c r="A69" s="59"/>
      <c r="F69" s="60"/>
      <c r="G69" s="60"/>
      <c r="H69" s="60"/>
      <c r="I69" s="60"/>
      <c r="J69" s="60"/>
      <c r="K69" s="107"/>
      <c r="L69" s="60"/>
      <c r="M69" s="61"/>
    </row>
    <row r="70" spans="1:13" x14ac:dyDescent="0.25">
      <c r="A70" s="59"/>
      <c r="F70" s="60"/>
      <c r="G70" s="60"/>
      <c r="H70" s="60"/>
      <c r="I70" s="60"/>
      <c r="J70" s="60"/>
      <c r="K70" s="107"/>
      <c r="L70" s="60"/>
      <c r="M70" s="61"/>
    </row>
    <row r="71" spans="1:13" x14ac:dyDescent="0.25">
      <c r="A71" s="13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54"/>
    </row>
    <row r="72" spans="1:13" x14ac:dyDescent="0.25">
      <c r="A72" s="133"/>
      <c r="B72" s="134"/>
      <c r="C72" s="134"/>
      <c r="D72" s="134"/>
      <c r="E72" s="134"/>
      <c r="F72" s="135"/>
      <c r="G72" s="135"/>
      <c r="H72" s="135"/>
      <c r="I72" s="135"/>
      <c r="J72" s="135"/>
      <c r="K72" s="135"/>
      <c r="L72" s="135"/>
      <c r="M72" s="136"/>
    </row>
    <row r="73" spans="1:13" ht="16.2" thickBot="1" x14ac:dyDescent="0.3">
      <c r="A73" s="151"/>
      <c r="B73" s="152"/>
      <c r="C73" s="152"/>
      <c r="D73" s="152"/>
      <c r="E73" s="152" t="str">
        <f>G17</f>
        <v>Попова Е.В. (ВК, Воронежская область)</v>
      </c>
      <c r="F73" s="152"/>
      <c r="G73" s="152"/>
      <c r="H73" s="152"/>
      <c r="I73" s="152" t="str">
        <f>G18</f>
        <v>Барканова М.В. (ВК, Псковская область)</v>
      </c>
      <c r="J73" s="152"/>
      <c r="K73" s="152"/>
      <c r="L73" s="152"/>
      <c r="M73" s="153"/>
    </row>
    <row r="74" spans="1:13" ht="14.4" thickTop="1" x14ac:dyDescent="0.25"/>
  </sheetData>
  <mergeCells count="41">
    <mergeCell ref="K21:K22"/>
    <mergeCell ref="A73:D73"/>
    <mergeCell ref="E73:H73"/>
    <mergeCell ref="I73:M73"/>
    <mergeCell ref="A71:E71"/>
    <mergeCell ref="F71:M71"/>
    <mergeCell ref="F21:F22"/>
    <mergeCell ref="G21:G22"/>
    <mergeCell ref="A72:E72"/>
    <mergeCell ref="F72:M72"/>
    <mergeCell ref="H21:H22"/>
    <mergeCell ref="I21:I22"/>
    <mergeCell ref="J21:J22"/>
    <mergeCell ref="L21:L22"/>
    <mergeCell ref="M21:M22"/>
    <mergeCell ref="A57:F57"/>
    <mergeCell ref="G57:M57"/>
    <mergeCell ref="A67:D67"/>
    <mergeCell ref="E67:H67"/>
    <mergeCell ref="I67:M67"/>
    <mergeCell ref="A68:E68"/>
    <mergeCell ref="F68:M68"/>
    <mergeCell ref="A21:A22"/>
    <mergeCell ref="B21:B22"/>
    <mergeCell ref="C21:C22"/>
    <mergeCell ref="D21:D22"/>
    <mergeCell ref="E21:E22"/>
    <mergeCell ref="H15:M15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G15"/>
  </mergeCells>
  <phoneticPr fontId="22" type="noConversion"/>
  <conditionalFormatting sqref="B2">
    <cfRule type="duplicateValues" dxfId="3" priority="6"/>
  </conditionalFormatting>
  <conditionalFormatting sqref="B3">
    <cfRule type="duplicateValues" dxfId="2" priority="5"/>
  </conditionalFormatting>
  <conditionalFormatting sqref="B4">
    <cfRule type="duplicateValues" dxfId="1" priority="4"/>
  </conditionalFormatting>
  <conditionalFormatting sqref="B1 B6:B7 B9:B11 B13:B14 B16:B1048576">
    <cfRule type="duplicateValues" dxfId="0" priority="9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2022-03-14T01:54:10Z</cp:lastPrinted>
  <dcterms:created xsi:type="dcterms:W3CDTF">1996-10-08T23:32:33Z</dcterms:created>
  <dcterms:modified xsi:type="dcterms:W3CDTF">2023-09-12T11:21:21Z</dcterms:modified>
</cp:coreProperties>
</file>