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etandrey\Desktop\"/>
    </mc:Choice>
  </mc:AlternateContent>
  <xr:revisionPtr revIDLastSave="0" documentId="13_ncr:1_{66A848F4-B7E5-4D8B-9BF6-768C00907F47}" xr6:coauthVersionLast="45" xr6:coauthVersionMax="45" xr10:uidLastSave="{00000000-0000-0000-0000-000000000000}"/>
  <bookViews>
    <workbookView xWindow="1776" yWindow="1776" windowWidth="17280" windowHeight="8964" xr2:uid="{013535AF-91E0-49CE-8D9D-30C488BCF086}"/>
  </bookViews>
  <sheets>
    <sheet name=" ИГ юноши" sheetId="1" r:id="rId1"/>
  </sheets>
  <definedNames>
    <definedName name="_xlnm.Print_Titles" localSheetId="0">' ИГ юноши'!$21:$22</definedName>
    <definedName name="_xlnm.Print_Area" localSheetId="0">' ИГ юноши'!$A$1:$L$71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1" i="1" l="1"/>
  <c r="A71" i="1"/>
  <c r="J65" i="1"/>
  <c r="G65" i="1"/>
  <c r="D65" i="1"/>
  <c r="A65" i="1"/>
  <c r="L62" i="1"/>
  <c r="H62" i="1"/>
  <c r="H61" i="1"/>
  <c r="H60" i="1"/>
  <c r="L58" i="1"/>
  <c r="L57" i="1"/>
  <c r="L56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</calcChain>
</file>

<file path=xl/sharedStrings.xml><?xml version="1.0" encoding="utf-8"?>
<sst xmlns="http://schemas.openxmlformats.org/spreadsheetml/2006/main" count="147" uniqueCount="121">
  <si>
    <t>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</si>
  <si>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</si>
  <si>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</si>
  <si>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Федерация велосипедного спорта Воронежской области</t>
  </si>
  <si>
    <t/>
  </si>
  <si>
    <t>по велосипедному спорту</t>
  </si>
  <si>
    <t>ИТОГОВЫЙ ПРОТОКОЛ</t>
  </si>
  <si>
    <t xml:space="preserve">шоссе - индивидуальная гонка на время </t>
  </si>
  <si>
    <t>МЕСТО ПРОВЕДЕНИЯ: г. Воронеж</t>
  </si>
  <si>
    <t xml:space="preserve">НАЧАЛО ГОНКИ: 11ч 30м </t>
  </si>
  <si>
    <t>№ ВРВС: 0080521811Б</t>
  </si>
  <si>
    <t>ДАТА ПРОВЕДЕНИЯ: 13 мая 2024 года</t>
  </si>
  <si>
    <t>ОКОНЧАНИЕ ГОНКИ: 12ч 45м</t>
  </si>
  <si>
    <t>№ ЕКП 2024: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</si>
  <si>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</si>
  <si>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</si>
  <si>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</si>
  <si>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Лыжный СК с освещенной лыжероллерной трассой/ 0065515</t>
  </si>
  <si>
    <t>ГЛАВНЫЙ СУДЬЯ:</t>
  </si>
  <si>
    <t>ЕЛИФЕРОВ А.В. (ВК, г. ВОРОНЕЖ)</t>
  </si>
  <si>
    <t>МАКСИМАЛЬНЫЙ ПЕРЕПАД (HD)(м):</t>
  </si>
  <si>
    <t>ГЛАВНЫЙ СЕКРЕТАРЬ:</t>
  </si>
  <si>
    <t>ДОБРОСОЦКАЯ Т.В.(1 КАТ., г. ВОРОНЕЖ)</t>
  </si>
  <si>
    <t>СУММА ПОЛОЖИТЕЛЬНЫХ ПЕРЕПАДОВ ВЫСОТЫ НА ДИСТАНЦИИ (ТС)(м):</t>
  </si>
  <si>
    <t>СУДЬЯ НА ФИНИШЕ:</t>
  </si>
  <si>
    <t>ГОНЧАРОВА С.И. (1 КАТ, г. ВОРОНЕЖ)</t>
  </si>
  <si>
    <t>ДИСТАНЦИЯ (км): ДЛИНА КРУГА/КРУГОВ</t>
  </si>
  <si>
    <t>5 км 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</si>
  <si>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</si>
  <si>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</si>
  <si>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</si>
  <si>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</si>
  <si>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</si>
  <si>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</si>
  <si>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</si>
  <si>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</si>
  <si>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</si>
  <si>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</si>
  <si>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</si>
  <si>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</si>
  <si>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UCI ID 10143843001</t>
  </si>
  <si>
    <t>АГАПОВ Максим</t>
  </si>
  <si>
    <t>Воронежская область МБУДО СШОР №8</t>
  </si>
  <si>
    <t>КМС</t>
  </si>
  <si>
    <t>UCI ID 10143843304</t>
  </si>
  <si>
    <t>РЯБОВ Максим</t>
  </si>
  <si>
    <t>UCI ID 10143842391</t>
  </si>
  <si>
    <t>ТЫМЧУК Денис</t>
  </si>
  <si>
    <t>UCI ID 10143841886</t>
  </si>
  <si>
    <t>КОЛЕСНИКОВ Иван</t>
  </si>
  <si>
    <t>МИХАЙЛОВСКИЙ Владимир</t>
  </si>
  <si>
    <t>Московская обл. ГБУ ДО МО "СШОР ПО ВЕЛОСПОРТУ"</t>
  </si>
  <si>
    <t>САЛТАНОВ Николай</t>
  </si>
  <si>
    <t>Орловская область МБУ ДО "Спортивна школа №1 г. Орла"</t>
  </si>
  <si>
    <t>UCI ID 10143841 81</t>
  </si>
  <si>
    <t>КУЛЬНЕВ Константин</t>
  </si>
  <si>
    <t>UCI ID 10141963726</t>
  </si>
  <si>
    <t>ВЛАСОВ Сергей</t>
  </si>
  <si>
    <t>Воронежская область ГБУ ДО ВО «СШОР № 1»</t>
  </si>
  <si>
    <t>ТАРАСОВ Лев</t>
  </si>
  <si>
    <t>БОРОДИН Ярослав</t>
  </si>
  <si>
    <t>UCI ID 10150760616</t>
  </si>
  <si>
    <t>ЛОГИНОВ Ярослав</t>
  </si>
  <si>
    <t>Тульская область МОУ ДО Ясногорского района</t>
  </si>
  <si>
    <t>UCI ID 10144022954</t>
  </si>
  <si>
    <t>КАРТАШОВ Иван</t>
  </si>
  <si>
    <t>UCI ID 10163198851</t>
  </si>
  <si>
    <t>ШОРИН Павел</t>
  </si>
  <si>
    <t>UCI ID 10144262525</t>
  </si>
  <si>
    <t>ХРЕНЦОВ Владислав</t>
  </si>
  <si>
    <t>UCI ID 10151531360</t>
  </si>
  <si>
    <t>РЕШЕТНИКОВ Тимофей</t>
  </si>
  <si>
    <t>1юн</t>
  </si>
  <si>
    <t>UCI ID 10151033024</t>
  </si>
  <si>
    <t>ГЕРМАНОВ Данил</t>
  </si>
  <si>
    <t>Белгородская область</t>
  </si>
  <si>
    <t>UCI ID 10152793875</t>
  </si>
  <si>
    <t xml:space="preserve">ТУРЫГИН Глеб </t>
  </si>
  <si>
    <t>UCI ID 10113981347</t>
  </si>
  <si>
    <t>ВЕРЕМЕЕНКО Сергей</t>
  </si>
  <si>
    <t>UCI ID 10151605526</t>
  </si>
  <si>
    <t>ВИНОГРАДОВ Никита</t>
  </si>
  <si>
    <t>UCI ID 10152793572</t>
  </si>
  <si>
    <t xml:space="preserve">ИШМАЕВ Никита </t>
  </si>
  <si>
    <t>UCI ID 10150164468</t>
  </si>
  <si>
    <t>БАРИНОВ Кирилл</t>
  </si>
  <si>
    <t>UCI ID 10142605340</t>
  </si>
  <si>
    <t>РУБЛЁВ Кирилл</t>
  </si>
  <si>
    <t>БАУЛИН Денис</t>
  </si>
  <si>
    <t>Орловская область БП ОУ ОО "Училище олимпийского резерва"</t>
  </si>
  <si>
    <t>СЫРЕЦКИХ Даниил</t>
  </si>
  <si>
    <t>UCI ID 10149600050</t>
  </si>
  <si>
    <t>ВАСИЛЬЕВ Тимофей</t>
  </si>
  <si>
    <t>СИТНИКОВ Максим</t>
  </si>
  <si>
    <t>Липецкая область МБОУДО "СШ №7"</t>
  </si>
  <si>
    <t>UCI ID 10151341202</t>
  </si>
  <si>
    <t xml:space="preserve">КОСИЦИН Иван </t>
  </si>
  <si>
    <t>ПОГОДНЫЕ УСЛОВИЯ</t>
  </si>
  <si>
    <t>СТАТИСТИКА ГОНКИ</t>
  </si>
  <si>
    <t>Температура: +11+12</t>
  </si>
  <si>
    <t>Субъектов РФ</t>
  </si>
  <si>
    <t>ЗМС</t>
  </si>
  <si>
    <t>Влажность: 72%</t>
  </si>
  <si>
    <t>Заявлено</t>
  </si>
  <si>
    <t>МСМК</t>
  </si>
  <si>
    <t>Осадки: н.облачность</t>
  </si>
  <si>
    <t>Стартовало</t>
  </si>
  <si>
    <t>МС</t>
  </si>
  <si>
    <t>Ветер: 3,0 км/ч (ю)</t>
  </si>
  <si>
    <t>Финишировало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</si>
  <si>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</si>
  <si>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</si>
  <si>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</si>
  <si>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</si>
  <si>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</si>
  <si>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</si>
  <si>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</si>
  <si>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 xml:space="preserve">ЕЛИФЕРОВ А.В. (ВК, г. ВОРОНЕЖ) </t>
  </si>
  <si>
    <t xml:space="preserve">ДОБРОСОЦКАЯ Т.В. (1 КАТ., г. ВОРОНЕЖ) </t>
  </si>
  <si>
    <t>МЕЖРЕГИОНАЛЬНЫЕ СОРЕВНОВАНИЯ (ПЦФО)</t>
  </si>
  <si>
    <t>ЮНОШИ 15-16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</si>
</sst>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0"/>
    <numFmt numFmtId="165" formatCode="mm:ss.0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1" fillId="2" borderId="0" xfId="2" applyFont="1" applyFill="1" applyAlignment="1">
      <alignment horizontal="left" vertical="center"/>
    </xf>
    <xf numFmtId="14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14" fontId="14" fillId="0" borderId="0" xfId="0" applyNumberFormat="1" applyFont="1" applyAlignment="1">
      <alignment horizontal="center" vertical="center" wrapText="1"/>
    </xf>
    <xf numFmtId="14" fontId="14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49" fontId="15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9" fontId="15" fillId="0" borderId="0" xfId="0" applyNumberFormat="1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2" fontId="10" fillId="3" borderId="0" xfId="1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14" fontId="10" fillId="3" borderId="0" xfId="1" applyNumberFormat="1" applyFont="1" applyFill="1" applyAlignment="1">
      <alignment horizontal="center" vertical="center" wrapText="1"/>
    </xf>
  </cellXfs>
  <cellStyles count="3">
    <cellStyle name="Обычный" xfId="0" builtinId="0"/>
    <cellStyle name="Обычный 2" xfId="2" xr:uid="{2E9E2958-6351-4664-B4D7-FB3227091773}"/>
    <cellStyle name="Обычный_Стартовый протокол Смирнов_20101106_Results" xfId="1" xr:uid="{4AAA003F-3C52-46F1-AE59-038934C15409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114300</xdr:colOff>
      <xdr:row>2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0226D4-728E-4505-A365-B8649DE68E58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77429" cy="60521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2</xdr:col>
      <xdr:colOff>975179</xdr:colOff>
      <xdr:row>2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33FEE80-A0B0-4645-9E99-F542E071255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" y="25346"/>
          <a:ext cx="1017089" cy="614734"/>
        </a:xfrm>
        <a:prstGeom prst="rect">
          <a:avLst/>
        </a:prstGeom>
      </xdr:spPr>
    </xdr:pic>
    <xdr:clientData/>
  </xdr:twoCellAnchor>
  <xdr:twoCellAnchor>
    <xdr:from>
      <xdr:col>10</xdr:col>
      <xdr:colOff>619125</xdr:colOff>
      <xdr:row>0</xdr:row>
      <xdr:rowOff>47626</xdr:rowOff>
    </xdr:from>
    <xdr:to>
      <xdr:col>11</xdr:col>
      <xdr:colOff>228600</xdr:colOff>
      <xdr:row>3</xdr:row>
      <xdr:rowOff>2352</xdr:rowOff>
    </xdr:to>
    <xdr:pic>
      <xdr:nvPicPr>
        <xdr:cNvPr id="4" name="Picture 1" descr="депа">
          <a:extLst>
            <a:ext uri="{FF2B5EF4-FFF2-40B4-BE49-F238E27FC236}">
              <a16:creationId xmlns:a16="http://schemas.microsoft.com/office/drawing/2014/main" id="{7BE472CF-1DE3-41A7-AB8D-44B5BF46E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794105" y="47626"/>
          <a:ext cx="546735" cy="686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514350</xdr:colOff>
      <xdr:row>0</xdr:row>
      <xdr:rowOff>66675</xdr:rowOff>
    </xdr:from>
    <xdr:to>
      <xdr:col>11</xdr:col>
      <xdr:colOff>1085850</xdr:colOff>
      <xdr:row>2</xdr:row>
      <xdr:rowOff>173314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6800BA9-45BD-40CD-AC1F-55C777F9F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6590" y="66675"/>
          <a:ext cx="571500" cy="594319"/>
        </a:xfrm>
        <a:prstGeom prst="rect">
          <a:avLst/>
        </a:prstGeom>
      </xdr:spPr>
    </xdr:pic>
    <xdr:clientData/>
  </xdr:twoCellAnchor>
  <xdr:twoCellAnchor editAs="oneCell">
    <xdr:from>
      <xdr:col>2</xdr:col>
      <xdr:colOff>296335</xdr:colOff>
      <xdr:row>66</xdr:row>
      <xdr:rowOff>74155</xdr:rowOff>
    </xdr:from>
    <xdr:to>
      <xdr:col>3</xdr:col>
      <xdr:colOff>1307327</xdr:colOff>
      <xdr:row>69</xdr:row>
      <xdr:rowOff>81702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8AA9CF7-0322-4EF7-A8E3-89F1D385F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455" y="11961355"/>
          <a:ext cx="2458792" cy="533327"/>
        </a:xfrm>
        <a:prstGeom prst="rect">
          <a:avLst/>
        </a:prstGeom>
      </xdr:spPr>
    </xdr:pic>
    <xdr:clientData/>
  </xdr:twoCellAnchor>
  <xdr:twoCellAnchor editAs="oneCell">
    <xdr:from>
      <xdr:col>9</xdr:col>
      <xdr:colOff>667809</xdr:colOff>
      <xdr:row>66</xdr:row>
      <xdr:rowOff>31735</xdr:rowOff>
    </xdr:from>
    <xdr:to>
      <xdr:col>10</xdr:col>
      <xdr:colOff>349250</xdr:colOff>
      <xdr:row>68</xdr:row>
      <xdr:rowOff>52239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6E6D49B-49E8-4F6C-8368-21F843816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8869" y="11918935"/>
          <a:ext cx="565361" cy="371024"/>
        </a:xfrm>
        <a:prstGeom prst="rect">
          <a:avLst/>
        </a:prstGeom>
      </xdr:spPr>
    </xdr:pic>
    <xdr:clientData/>
  </xdr:twoCellAnchor>
  <xdr:twoCellAnchor editAs="oneCell">
    <xdr:from>
      <xdr:col>6</xdr:col>
      <xdr:colOff>2029884</xdr:colOff>
      <xdr:row>66</xdr:row>
      <xdr:rowOff>54943</xdr:rowOff>
    </xdr:from>
    <xdr:to>
      <xdr:col>6</xdr:col>
      <xdr:colOff>2708072</xdr:colOff>
      <xdr:row>69</xdr:row>
      <xdr:rowOff>62272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4D48653-3565-44F9-9648-26C2702F5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0144" y="11942143"/>
          <a:ext cx="678188" cy="533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CC1FB-E4AA-4F26-B3D6-C077783DE989}">
  <sheetPr>
    <tabColor theme="3" tint="-0.249977111117893"/>
    <pageSetUpPr fitToPage="1"/>
  </sheetPr>
  <dimension ref="A1:U71"/>
  <sheetViews>
    <sheetView tabSelected="1" view="pageBreakPreview" zoomScaleNormal="100" zoomScaleSheetLayoutView="100" zoomScalePageLayoutView="50" workbookViewId="0">
      <selection activeCell="A2" sqref="A2:L2"/>
    </sheetView>
  </sheetViews>
  <sheetFormatPr defaultColWidth="9.109375" defaultRowHeight="13.8" x14ac:dyDescent="0.25"/>
  <cols>
    <col min="1" max="1" width="7" style="5" customWidth="1"/>
    <col min="2" max="2" width="7" style="11" customWidth="1"/>
    <col min="3" max="3" width="21.109375" style="11" bestFit="1" customWidth="1"/>
    <col min="4" max="4" width="31.44140625" style="5" bestFit="1" customWidth="1"/>
    <col min="5" max="5" width="11.6640625" style="6" customWidth="1"/>
    <col min="6" max="6" width="7.6640625" style="5" customWidth="1"/>
    <col min="7" max="7" width="61" style="5" bestFit="1" customWidth="1"/>
    <col min="8" max="8" width="15.33203125" style="18" customWidth="1"/>
    <col min="9" max="9" width="17" style="8" customWidth="1"/>
    <col min="10" max="10" width="12.88671875" style="9" bestFit="1" customWidth="1"/>
    <col min="11" max="11" width="13.6640625" style="5" customWidth="1"/>
    <col min="12" max="12" width="18.6640625" style="5" customWidth="1"/>
    <col min="13" max="16384" width="9.109375" style="5"/>
  </cols>
  <sheetData>
    <row r="1" spans="1:21" s="1" customFormat="1" ht="19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21" s="1" customFormat="1" ht="19.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1" s="1" customFormat="1" ht="19.5" customHeight="1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21" s="1" customFormat="1" ht="19.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21" s="1" customFormat="1" ht="6" customHeight="1" x14ac:dyDescent="0.25">
      <c r="A5" s="51" t="s">
        <v>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21" s="3" customFormat="1" ht="25.8" x14ac:dyDescent="0.25">
      <c r="A6" s="52" t="s">
        <v>119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2"/>
      <c r="N6" s="2"/>
      <c r="O6" s="2"/>
      <c r="P6" s="2"/>
      <c r="Q6" s="2"/>
      <c r="R6" s="2"/>
      <c r="S6" s="2"/>
      <c r="T6" s="2"/>
      <c r="U6" s="2"/>
    </row>
    <row r="7" spans="1:21" s="1" customFormat="1" ht="18" customHeight="1" x14ac:dyDescent="0.25">
      <c r="A7" s="53" t="s">
        <v>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21" s="1" customFormat="1" ht="4.5" customHeight="1" x14ac:dyDescent="0.25">
      <c r="A8" s="53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21" s="1" customFormat="1" ht="19.5" customHeight="1" x14ac:dyDescent="0.25">
      <c r="A9" s="53" t="s">
        <v>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21" s="4" customFormat="1" ht="18" customHeight="1" x14ac:dyDescent="0.25">
      <c r="A10" s="54" t="s">
        <v>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21" s="1" customFormat="1" ht="19.5" customHeight="1" x14ac:dyDescent="0.25">
      <c r="A11" s="53" t="s">
        <v>120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21" ht="5.25" customHeight="1" x14ac:dyDescent="0.25">
      <c r="A12" s="50" t="s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21" x14ac:dyDescent="0.25">
      <c r="A13" s="55" t="s">
        <v>8</v>
      </c>
      <c r="B13" s="55"/>
      <c r="C13" s="55"/>
      <c r="D13" s="55"/>
      <c r="G13" s="5" t="s">
        <v>9</v>
      </c>
      <c r="H13" s="7"/>
      <c r="K13" s="10"/>
      <c r="L13" s="10" t="s">
        <v>10</v>
      </c>
    </row>
    <row r="14" spans="1:21" x14ac:dyDescent="0.25">
      <c r="A14" s="55" t="s">
        <v>11</v>
      </c>
      <c r="B14" s="55"/>
      <c r="C14" s="55"/>
      <c r="D14" s="55"/>
      <c r="G14" s="5" t="s">
        <v>12</v>
      </c>
      <c r="H14" s="7"/>
      <c r="K14" s="10"/>
      <c r="L14" s="10" t="s">
        <v>13</v>
      </c>
    </row>
    <row r="15" spans="1:21" x14ac:dyDescent="0.25">
      <c r="A15" s="56" t="s">
        <v>14</v>
      </c>
      <c r="B15" s="56"/>
      <c r="C15" s="56"/>
      <c r="D15" s="56"/>
      <c r="E15" s="56"/>
      <c r="F15" s="56"/>
      <c r="G15" s="57"/>
      <c r="H15" s="58" t="s">
        <v>15</v>
      </c>
      <c r="I15" s="58"/>
      <c r="J15" s="58"/>
      <c r="K15" s="58"/>
      <c r="L15" s="58"/>
    </row>
    <row r="16" spans="1:21" x14ac:dyDescent="0.25">
      <c r="A16" s="5" t="s">
        <v>16</v>
      </c>
      <c r="E16" s="10" t="s">
        <v>4</v>
      </c>
      <c r="G16" s="12"/>
      <c r="H16" s="59" t="s">
        <v>17</v>
      </c>
      <c r="I16" s="59"/>
      <c r="J16" s="59"/>
      <c r="K16" s="59"/>
      <c r="L16" s="59"/>
    </row>
    <row r="17" spans="1:12" x14ac:dyDescent="0.25">
      <c r="A17" s="5" t="s">
        <v>18</v>
      </c>
      <c r="D17" s="10"/>
      <c r="G17" s="12" t="s">
        <v>19</v>
      </c>
      <c r="H17" s="13" t="s">
        <v>20</v>
      </c>
      <c r="J17" s="8"/>
      <c r="K17" s="8"/>
      <c r="L17" s="14">
        <v>5</v>
      </c>
    </row>
    <row r="18" spans="1:12" x14ac:dyDescent="0.25">
      <c r="A18" s="5" t="s">
        <v>21</v>
      </c>
      <c r="D18" s="10"/>
      <c r="G18" s="12" t="s">
        <v>22</v>
      </c>
      <c r="H18" s="13" t="s">
        <v>23</v>
      </c>
      <c r="J18" s="8"/>
      <c r="K18" s="8"/>
      <c r="L18" s="14">
        <v>9</v>
      </c>
    </row>
    <row r="19" spans="1:12" x14ac:dyDescent="0.25">
      <c r="A19" s="5" t="s">
        <v>24</v>
      </c>
      <c r="G19" s="12" t="s">
        <v>25</v>
      </c>
      <c r="H19" s="15" t="s">
        <v>26</v>
      </c>
      <c r="J19" s="11">
        <v>10</v>
      </c>
      <c r="L19" s="16" t="s">
        <v>27</v>
      </c>
    </row>
    <row r="20" spans="1:12" ht="6.75" customHeight="1" x14ac:dyDescent="0.25">
      <c r="G20" s="17"/>
    </row>
    <row r="21" spans="1:12" s="19" customFormat="1" ht="21" customHeight="1" x14ac:dyDescent="0.25">
      <c r="A21" s="64" t="s">
        <v>28</v>
      </c>
      <c r="B21" s="61" t="s">
        <v>29</v>
      </c>
      <c r="C21" s="61" t="s">
        <v>30</v>
      </c>
      <c r="D21" s="61" t="s">
        <v>31</v>
      </c>
      <c r="E21" s="65" t="s">
        <v>32</v>
      </c>
      <c r="F21" s="61" t="s">
        <v>33</v>
      </c>
      <c r="G21" s="61" t="s">
        <v>34</v>
      </c>
      <c r="H21" s="62" t="s">
        <v>35</v>
      </c>
      <c r="I21" s="62" t="s">
        <v>36</v>
      </c>
      <c r="J21" s="63" t="s">
        <v>37</v>
      </c>
      <c r="K21" s="60" t="s">
        <v>38</v>
      </c>
      <c r="L21" s="60" t="s">
        <v>39</v>
      </c>
    </row>
    <row r="22" spans="1:12" s="19" customFormat="1" ht="13.5" customHeight="1" x14ac:dyDescent="0.25">
      <c r="A22" s="64"/>
      <c r="B22" s="61"/>
      <c r="C22" s="61"/>
      <c r="D22" s="61"/>
      <c r="E22" s="65"/>
      <c r="F22" s="61"/>
      <c r="G22" s="61"/>
      <c r="H22" s="62"/>
      <c r="I22" s="62"/>
      <c r="J22" s="63"/>
      <c r="K22" s="60"/>
      <c r="L22" s="60"/>
    </row>
    <row r="23" spans="1:12" ht="14.4" x14ac:dyDescent="0.25">
      <c r="A23" s="20">
        <v>1</v>
      </c>
      <c r="B23" s="21">
        <v>70</v>
      </c>
      <c r="C23" s="21" t="s">
        <v>40</v>
      </c>
      <c r="D23" s="22" t="s">
        <v>41</v>
      </c>
      <c r="E23" s="23">
        <v>39843</v>
      </c>
      <c r="F23" s="21">
        <v>1</v>
      </c>
      <c r="G23" s="24" t="s">
        <v>42</v>
      </c>
      <c r="H23" s="25">
        <v>8.9853009259259261E-3</v>
      </c>
      <c r="I23" s="25" t="s">
        <v>4</v>
      </c>
      <c r="J23" s="26">
        <f>$J$19/((H23*24))</f>
        <v>46.372032511947239</v>
      </c>
      <c r="K23" s="11" t="s">
        <v>43</v>
      </c>
      <c r="L23" s="20"/>
    </row>
    <row r="24" spans="1:12" ht="14.4" x14ac:dyDescent="0.25">
      <c r="A24" s="11">
        <v>2</v>
      </c>
      <c r="B24" s="21">
        <v>73</v>
      </c>
      <c r="C24" s="27" t="s">
        <v>44</v>
      </c>
      <c r="D24" s="28" t="s">
        <v>45</v>
      </c>
      <c r="E24" s="29">
        <v>39940</v>
      </c>
      <c r="F24" s="24">
        <v>1</v>
      </c>
      <c r="G24" s="24" t="s">
        <v>42</v>
      </c>
      <c r="H24" s="25">
        <v>9.1562499999999995E-3</v>
      </c>
      <c r="I24" s="25">
        <f>H24-$H$23</f>
        <v>1.7094907407407336E-4</v>
      </c>
      <c r="J24" s="26">
        <f t="shared" ref="J24:J49" si="0">$J$19/((H24*24))</f>
        <v>45.506257110352671</v>
      </c>
      <c r="K24" s="11">
        <v>1</v>
      </c>
      <c r="L24" s="20"/>
    </row>
    <row r="25" spans="1:12" ht="14.4" x14ac:dyDescent="0.25">
      <c r="A25" s="20">
        <v>3</v>
      </c>
      <c r="B25" s="21">
        <v>74</v>
      </c>
      <c r="C25" s="21" t="s">
        <v>46</v>
      </c>
      <c r="D25" s="28" t="s">
        <v>47</v>
      </c>
      <c r="E25" s="29">
        <v>40022</v>
      </c>
      <c r="F25" s="24">
        <v>1</v>
      </c>
      <c r="G25" s="24" t="s">
        <v>42</v>
      </c>
      <c r="H25" s="25">
        <v>9.167824074074073E-3</v>
      </c>
      <c r="I25" s="25">
        <f t="shared" ref="I25:I49" si="1">H25-$H$23</f>
        <v>1.8252314814814694E-4</v>
      </c>
      <c r="J25" s="26">
        <f t="shared" si="0"/>
        <v>45.448806968817074</v>
      </c>
      <c r="K25" s="11">
        <v>1</v>
      </c>
      <c r="L25" s="20"/>
    </row>
    <row r="26" spans="1:12" ht="14.4" x14ac:dyDescent="0.25">
      <c r="A26" s="11">
        <v>4</v>
      </c>
      <c r="B26" s="21">
        <v>65</v>
      </c>
      <c r="C26" s="21" t="s">
        <v>48</v>
      </c>
      <c r="D26" s="30" t="s">
        <v>49</v>
      </c>
      <c r="E26" s="29">
        <v>39548</v>
      </c>
      <c r="F26" s="24" t="s">
        <v>43</v>
      </c>
      <c r="G26" s="24" t="s">
        <v>42</v>
      </c>
      <c r="H26" s="25">
        <v>9.2793981481481495E-3</v>
      </c>
      <c r="I26" s="25">
        <f t="shared" si="1"/>
        <v>2.9409722222222337E-4</v>
      </c>
      <c r="J26" s="26">
        <f t="shared" si="0"/>
        <v>44.902337416119927</v>
      </c>
      <c r="K26" s="11">
        <v>1</v>
      </c>
      <c r="L26" s="20"/>
    </row>
    <row r="27" spans="1:12" ht="14.4" x14ac:dyDescent="0.25">
      <c r="A27" s="20">
        <v>5</v>
      </c>
      <c r="B27" s="31">
        <v>99</v>
      </c>
      <c r="C27" s="21"/>
      <c r="D27" s="30" t="s">
        <v>50</v>
      </c>
      <c r="E27" s="29">
        <v>39568</v>
      </c>
      <c r="F27" s="24">
        <v>1</v>
      </c>
      <c r="G27" s="24" t="s">
        <v>51</v>
      </c>
      <c r="H27" s="25">
        <v>9.3741898148148161E-3</v>
      </c>
      <c r="I27" s="25">
        <f t="shared" si="1"/>
        <v>3.8888888888889001E-4</v>
      </c>
      <c r="J27" s="26">
        <f t="shared" si="0"/>
        <v>44.448285654315804</v>
      </c>
      <c r="K27" s="11">
        <v>1</v>
      </c>
      <c r="L27" s="20"/>
    </row>
    <row r="28" spans="1:12" ht="14.4" x14ac:dyDescent="0.25">
      <c r="A28" s="11">
        <v>6</v>
      </c>
      <c r="B28" s="21">
        <v>84</v>
      </c>
      <c r="C28" s="21"/>
      <c r="D28" s="22" t="s">
        <v>52</v>
      </c>
      <c r="E28" s="23">
        <v>39708</v>
      </c>
      <c r="F28" s="21">
        <v>1</v>
      </c>
      <c r="G28" s="21" t="s">
        <v>53</v>
      </c>
      <c r="H28" s="25">
        <v>9.4915509259259258E-3</v>
      </c>
      <c r="I28" s="25">
        <f t="shared" si="1"/>
        <v>5.0624999999999976E-4</v>
      </c>
      <c r="J28" s="26">
        <f t="shared" si="0"/>
        <v>43.898691575109446</v>
      </c>
      <c r="K28" s="11">
        <v>1</v>
      </c>
      <c r="L28" s="20"/>
    </row>
    <row r="29" spans="1:12" ht="14.4" x14ac:dyDescent="0.25">
      <c r="A29" s="20">
        <v>7</v>
      </c>
      <c r="B29" s="21">
        <v>72</v>
      </c>
      <c r="C29" s="21" t="s">
        <v>54</v>
      </c>
      <c r="D29" s="28" t="s">
        <v>55</v>
      </c>
      <c r="E29" s="29">
        <v>40017</v>
      </c>
      <c r="F29" s="24">
        <v>2</v>
      </c>
      <c r="G29" s="24" t="s">
        <v>42</v>
      </c>
      <c r="H29" s="25">
        <v>9.4964120370370376E-3</v>
      </c>
      <c r="I29" s="25">
        <f t="shared" si="1"/>
        <v>5.1111111111111149E-4</v>
      </c>
      <c r="J29" s="26">
        <f t="shared" si="0"/>
        <v>43.876220307377295</v>
      </c>
      <c r="K29" s="11">
        <v>1</v>
      </c>
      <c r="L29" s="20"/>
    </row>
    <row r="30" spans="1:12" ht="14.4" x14ac:dyDescent="0.25">
      <c r="A30" s="11">
        <v>8</v>
      </c>
      <c r="B30" s="21">
        <v>68</v>
      </c>
      <c r="C30" s="21" t="s">
        <v>56</v>
      </c>
      <c r="D30" s="32" t="s">
        <v>57</v>
      </c>
      <c r="E30" s="23">
        <v>39567</v>
      </c>
      <c r="F30" s="21">
        <v>1</v>
      </c>
      <c r="G30" s="24" t="s">
        <v>58</v>
      </c>
      <c r="H30" s="25">
        <v>9.5649305555555557E-3</v>
      </c>
      <c r="I30" s="25">
        <f t="shared" si="1"/>
        <v>5.7962962962962959E-4</v>
      </c>
      <c r="J30" s="26">
        <f t="shared" si="0"/>
        <v>43.561912367952949</v>
      </c>
      <c r="K30" s="11">
        <v>1</v>
      </c>
      <c r="L30" s="20"/>
    </row>
    <row r="31" spans="1:12" ht="14.4" x14ac:dyDescent="0.25">
      <c r="A31" s="20">
        <v>9</v>
      </c>
      <c r="B31" s="31">
        <v>83</v>
      </c>
      <c r="C31" s="21"/>
      <c r="D31" s="22" t="s">
        <v>59</v>
      </c>
      <c r="E31" s="23">
        <v>39823</v>
      </c>
      <c r="F31" s="21" t="s">
        <v>43</v>
      </c>
      <c r="G31" s="21" t="s">
        <v>53</v>
      </c>
      <c r="H31" s="25">
        <v>9.595833333333333E-3</v>
      </c>
      <c r="I31" s="25">
        <f t="shared" si="1"/>
        <v>6.1053240740740686E-4</v>
      </c>
      <c r="J31" s="26">
        <f t="shared" si="0"/>
        <v>43.421623968736426</v>
      </c>
      <c r="K31" s="11">
        <v>1</v>
      </c>
      <c r="L31" s="20"/>
    </row>
    <row r="32" spans="1:12" ht="14.4" x14ac:dyDescent="0.25">
      <c r="A32" s="11">
        <v>10</v>
      </c>
      <c r="B32" s="21">
        <v>77</v>
      </c>
      <c r="C32" s="21"/>
      <c r="D32" s="28" t="s">
        <v>60</v>
      </c>
      <c r="E32" s="29">
        <v>40275</v>
      </c>
      <c r="F32" s="27">
        <v>3</v>
      </c>
      <c r="G32" s="24" t="s">
        <v>42</v>
      </c>
      <c r="H32" s="25">
        <v>9.60636574074074E-3</v>
      </c>
      <c r="I32" s="25">
        <f t="shared" si="1"/>
        <v>6.2106481481481388E-4</v>
      </c>
      <c r="J32" s="26">
        <f t="shared" si="0"/>
        <v>43.374016554416322</v>
      </c>
      <c r="K32" s="11">
        <v>1</v>
      </c>
      <c r="L32" s="20"/>
    </row>
    <row r="33" spans="1:12" ht="14.4" x14ac:dyDescent="0.25">
      <c r="A33" s="20">
        <v>11</v>
      </c>
      <c r="B33" s="21">
        <v>108</v>
      </c>
      <c r="C33" s="21" t="s">
        <v>61</v>
      </c>
      <c r="D33" s="32" t="s">
        <v>62</v>
      </c>
      <c r="E33" s="23">
        <v>39974</v>
      </c>
      <c r="F33" s="21">
        <v>1</v>
      </c>
      <c r="G33" s="24" t="s">
        <v>63</v>
      </c>
      <c r="H33" s="25">
        <v>9.6111111111111102E-3</v>
      </c>
      <c r="I33" s="25">
        <f t="shared" si="1"/>
        <v>6.2581018518518411E-4</v>
      </c>
      <c r="J33" s="26">
        <f t="shared" si="0"/>
        <v>43.352601156069369</v>
      </c>
      <c r="K33" s="11">
        <v>1</v>
      </c>
      <c r="L33" s="20"/>
    </row>
    <row r="34" spans="1:12" ht="14.4" x14ac:dyDescent="0.25">
      <c r="A34" s="11">
        <v>12</v>
      </c>
      <c r="B34" s="21">
        <v>79</v>
      </c>
      <c r="C34" s="27" t="s">
        <v>64</v>
      </c>
      <c r="D34" s="28" t="s">
        <v>65</v>
      </c>
      <c r="E34" s="29">
        <v>40289</v>
      </c>
      <c r="F34" s="27">
        <v>3</v>
      </c>
      <c r="G34" s="24" t="s">
        <v>42</v>
      </c>
      <c r="H34" s="25">
        <v>9.6172453703703715E-3</v>
      </c>
      <c r="I34" s="25">
        <f t="shared" si="1"/>
        <v>6.3194444444444539E-4</v>
      </c>
      <c r="J34" s="26">
        <f t="shared" si="0"/>
        <v>43.324949153358276</v>
      </c>
      <c r="K34" s="11">
        <v>1</v>
      </c>
      <c r="L34" s="20"/>
    </row>
    <row r="35" spans="1:12" ht="14.4" x14ac:dyDescent="0.25">
      <c r="A35" s="20">
        <v>13</v>
      </c>
      <c r="B35" s="21">
        <v>75</v>
      </c>
      <c r="C35" s="27" t="s">
        <v>66</v>
      </c>
      <c r="D35" s="28" t="s">
        <v>67</v>
      </c>
      <c r="E35" s="29">
        <v>39825</v>
      </c>
      <c r="F35" s="24">
        <v>2</v>
      </c>
      <c r="G35" s="24" t="s">
        <v>42</v>
      </c>
      <c r="H35" s="25">
        <v>9.6237268518518521E-3</v>
      </c>
      <c r="I35" s="25">
        <f t="shared" si="1"/>
        <v>6.3842592592592597E-4</v>
      </c>
      <c r="J35" s="26">
        <f t="shared" si="0"/>
        <v>43.295770243779238</v>
      </c>
      <c r="K35" s="11">
        <v>1</v>
      </c>
      <c r="L35" s="20"/>
    </row>
    <row r="36" spans="1:12" ht="14.4" x14ac:dyDescent="0.25">
      <c r="A36" s="11">
        <v>14</v>
      </c>
      <c r="B36" s="21">
        <v>109</v>
      </c>
      <c r="C36" s="21" t="s">
        <v>68</v>
      </c>
      <c r="D36" s="32" t="s">
        <v>69</v>
      </c>
      <c r="E36" s="23">
        <v>40097</v>
      </c>
      <c r="F36" s="21">
        <v>1</v>
      </c>
      <c r="G36" s="24" t="s">
        <v>63</v>
      </c>
      <c r="H36" s="25">
        <v>9.6434027777777768E-3</v>
      </c>
      <c r="I36" s="25">
        <f t="shared" si="1"/>
        <v>6.5810185185185069E-4</v>
      </c>
      <c r="J36" s="26">
        <f t="shared" si="0"/>
        <v>43.20743167824866</v>
      </c>
      <c r="K36" s="11">
        <v>1</v>
      </c>
    </row>
    <row r="37" spans="1:12" ht="14.4" x14ac:dyDescent="0.25">
      <c r="A37" s="20">
        <v>15</v>
      </c>
      <c r="B37" s="31">
        <v>106</v>
      </c>
      <c r="C37" s="21" t="s">
        <v>70</v>
      </c>
      <c r="D37" s="30" t="s">
        <v>71</v>
      </c>
      <c r="E37" s="29">
        <v>40291</v>
      </c>
      <c r="F37" s="24" t="s">
        <v>72</v>
      </c>
      <c r="G37" s="24" t="s">
        <v>51</v>
      </c>
      <c r="H37" s="25">
        <v>9.648726851851851E-3</v>
      </c>
      <c r="I37" s="25">
        <f t="shared" si="1"/>
        <v>6.6342592592592495E-4</v>
      </c>
      <c r="J37" s="26">
        <f t="shared" si="0"/>
        <v>43.183590235710433</v>
      </c>
      <c r="K37" s="11">
        <v>1</v>
      </c>
    </row>
    <row r="38" spans="1:12" ht="14.4" x14ac:dyDescent="0.25">
      <c r="A38" s="11">
        <v>16</v>
      </c>
      <c r="B38" s="31">
        <v>116</v>
      </c>
      <c r="C38" s="21" t="s">
        <v>73</v>
      </c>
      <c r="D38" s="32" t="s">
        <v>74</v>
      </c>
      <c r="E38" s="23">
        <v>39840</v>
      </c>
      <c r="F38" s="21">
        <v>2</v>
      </c>
      <c r="G38" s="21" t="s">
        <v>75</v>
      </c>
      <c r="H38" s="25">
        <v>9.6921296296296304E-3</v>
      </c>
      <c r="I38" s="25">
        <f t="shared" si="1"/>
        <v>7.0682870370370431E-4</v>
      </c>
      <c r="J38" s="26">
        <f t="shared" si="0"/>
        <v>42.990207786004298</v>
      </c>
      <c r="K38" s="11">
        <v>1</v>
      </c>
    </row>
    <row r="39" spans="1:12" ht="14.4" x14ac:dyDescent="0.25">
      <c r="A39" s="20">
        <v>17</v>
      </c>
      <c r="B39" s="31">
        <v>80</v>
      </c>
      <c r="C39" s="21" t="s">
        <v>76</v>
      </c>
      <c r="D39" s="33" t="s">
        <v>77</v>
      </c>
      <c r="E39" s="34">
        <v>40396</v>
      </c>
      <c r="F39" s="24">
        <v>3</v>
      </c>
      <c r="G39" s="24" t="s">
        <v>42</v>
      </c>
      <c r="H39" s="25">
        <v>9.7377314814814809E-3</v>
      </c>
      <c r="I39" s="25">
        <f t="shared" si="1"/>
        <v>7.524305555555548E-4</v>
      </c>
      <c r="J39" s="26">
        <f t="shared" si="0"/>
        <v>42.788884398697313</v>
      </c>
      <c r="K39" s="11">
        <v>1</v>
      </c>
    </row>
    <row r="40" spans="1:12" ht="14.4" x14ac:dyDescent="0.25">
      <c r="A40" s="11">
        <v>18</v>
      </c>
      <c r="B40" s="21">
        <v>115</v>
      </c>
      <c r="C40" s="21" t="s">
        <v>78</v>
      </c>
      <c r="D40" s="32" t="s">
        <v>79</v>
      </c>
      <c r="E40" s="23">
        <v>39496</v>
      </c>
      <c r="F40" s="21">
        <v>2</v>
      </c>
      <c r="G40" s="21" t="s">
        <v>75</v>
      </c>
      <c r="H40" s="25">
        <v>9.76076388888889E-3</v>
      </c>
      <c r="I40" s="25">
        <f t="shared" si="1"/>
        <v>7.7546296296296391E-4</v>
      </c>
      <c r="J40" s="26">
        <f t="shared" si="0"/>
        <v>42.687915762512894</v>
      </c>
      <c r="K40" s="11">
        <v>1</v>
      </c>
    </row>
    <row r="41" spans="1:12" ht="14.4" x14ac:dyDescent="0.25">
      <c r="A41" s="20">
        <v>19</v>
      </c>
      <c r="B41" s="31">
        <v>107</v>
      </c>
      <c r="C41" s="21" t="s">
        <v>80</v>
      </c>
      <c r="D41" s="30" t="s">
        <v>81</v>
      </c>
      <c r="E41" s="29">
        <v>40381</v>
      </c>
      <c r="F41" s="24">
        <v>3</v>
      </c>
      <c r="G41" s="24" t="s">
        <v>51</v>
      </c>
      <c r="H41" s="25">
        <v>9.7619212962962963E-3</v>
      </c>
      <c r="I41" s="25">
        <f t="shared" si="1"/>
        <v>7.7662037037037022E-4</v>
      </c>
      <c r="J41" s="26">
        <f t="shared" si="0"/>
        <v>42.682854534460475</v>
      </c>
      <c r="K41" s="11">
        <v>1</v>
      </c>
    </row>
    <row r="42" spans="1:12" ht="14.4" x14ac:dyDescent="0.25">
      <c r="A42" s="11">
        <v>20</v>
      </c>
      <c r="B42" s="21">
        <v>78</v>
      </c>
      <c r="C42" s="21" t="s">
        <v>82</v>
      </c>
      <c r="D42" s="28" t="s">
        <v>83</v>
      </c>
      <c r="E42" s="29">
        <v>40427</v>
      </c>
      <c r="F42" s="24">
        <v>1</v>
      </c>
      <c r="G42" s="24" t="s">
        <v>42</v>
      </c>
      <c r="H42" s="25">
        <v>9.8451388888888876E-3</v>
      </c>
      <c r="I42" s="25">
        <f t="shared" si="1"/>
        <v>8.5983796296296156E-4</v>
      </c>
      <c r="J42" s="26">
        <f t="shared" si="0"/>
        <v>42.322070960005654</v>
      </c>
      <c r="K42" s="11">
        <v>2</v>
      </c>
    </row>
    <row r="43" spans="1:12" ht="14.4" x14ac:dyDescent="0.25">
      <c r="A43" s="20">
        <v>21</v>
      </c>
      <c r="B43" s="21">
        <v>117</v>
      </c>
      <c r="C43" s="21" t="s">
        <v>84</v>
      </c>
      <c r="D43" s="32" t="s">
        <v>85</v>
      </c>
      <c r="E43" s="23">
        <v>39899</v>
      </c>
      <c r="F43" s="21">
        <v>2</v>
      </c>
      <c r="G43" s="21" t="s">
        <v>75</v>
      </c>
      <c r="H43" s="25">
        <v>9.8722222222222215E-3</v>
      </c>
      <c r="I43" s="25">
        <f t="shared" si="1"/>
        <v>8.8692129629629538E-4</v>
      </c>
      <c r="J43" s="26">
        <f t="shared" si="0"/>
        <v>42.205965109735509</v>
      </c>
      <c r="K43" s="11">
        <v>2</v>
      </c>
    </row>
    <row r="44" spans="1:12" ht="14.4" x14ac:dyDescent="0.25">
      <c r="A44" s="11">
        <v>22</v>
      </c>
      <c r="B44" s="21">
        <v>113</v>
      </c>
      <c r="C44" s="21" t="s">
        <v>86</v>
      </c>
      <c r="D44" s="32" t="s">
        <v>87</v>
      </c>
      <c r="E44" s="23">
        <v>39710</v>
      </c>
      <c r="F44" s="21">
        <v>2</v>
      </c>
      <c r="G44" s="21" t="s">
        <v>75</v>
      </c>
      <c r="H44" s="25">
        <v>9.9849537037037042E-3</v>
      </c>
      <c r="I44" s="25">
        <f t="shared" si="1"/>
        <v>9.9965277777777813E-4</v>
      </c>
      <c r="J44" s="26">
        <f t="shared" si="0"/>
        <v>41.729454039642981</v>
      </c>
      <c r="K44" s="11">
        <v>2</v>
      </c>
    </row>
    <row r="45" spans="1:12" ht="14.4" x14ac:dyDescent="0.25">
      <c r="A45" s="20">
        <v>23</v>
      </c>
      <c r="B45" s="21">
        <v>85</v>
      </c>
      <c r="C45" s="21"/>
      <c r="D45" s="22" t="s">
        <v>88</v>
      </c>
      <c r="E45" s="23">
        <v>39564</v>
      </c>
      <c r="F45" s="21">
        <v>2</v>
      </c>
      <c r="G45" s="21" t="s">
        <v>89</v>
      </c>
      <c r="H45" s="25">
        <v>1.0163310185185185E-2</v>
      </c>
      <c r="I45" s="25">
        <f t="shared" si="1"/>
        <v>1.1780092592592589E-3</v>
      </c>
      <c r="J45" s="26">
        <f t="shared" si="0"/>
        <v>40.997141588183716</v>
      </c>
      <c r="K45" s="11">
        <v>2</v>
      </c>
    </row>
    <row r="46" spans="1:12" ht="14.4" x14ac:dyDescent="0.25">
      <c r="A46" s="11">
        <v>24</v>
      </c>
      <c r="B46" s="21">
        <v>82</v>
      </c>
      <c r="C46" s="21"/>
      <c r="D46" s="28" t="s">
        <v>90</v>
      </c>
      <c r="E46" s="29">
        <v>39915</v>
      </c>
      <c r="F46" s="21">
        <v>3</v>
      </c>
      <c r="G46" s="24" t="s">
        <v>42</v>
      </c>
      <c r="H46" s="25">
        <v>1.0171412037037036E-2</v>
      </c>
      <c r="I46" s="25">
        <f t="shared" si="1"/>
        <v>1.18611111111111E-3</v>
      </c>
      <c r="J46" s="26">
        <f t="shared" si="0"/>
        <v>40.964486066385234</v>
      </c>
      <c r="K46" s="11">
        <v>2</v>
      </c>
    </row>
    <row r="47" spans="1:12" ht="14.4" x14ac:dyDescent="0.25">
      <c r="A47" s="20">
        <v>25</v>
      </c>
      <c r="B47" s="21">
        <v>114</v>
      </c>
      <c r="C47" s="21" t="s">
        <v>91</v>
      </c>
      <c r="D47" s="32" t="s">
        <v>92</v>
      </c>
      <c r="E47" s="23">
        <v>39966</v>
      </c>
      <c r="F47" s="21">
        <v>2</v>
      </c>
      <c r="G47" s="21" t="s">
        <v>75</v>
      </c>
      <c r="H47" s="25">
        <v>1.0176388888888889E-2</v>
      </c>
      <c r="I47" s="25">
        <f t="shared" si="1"/>
        <v>1.1910879629629632E-3</v>
      </c>
      <c r="J47" s="26">
        <f t="shared" si="0"/>
        <v>40.944452026750369</v>
      </c>
      <c r="K47" s="11">
        <v>2</v>
      </c>
    </row>
    <row r="48" spans="1:12" ht="14.4" x14ac:dyDescent="0.25">
      <c r="A48" s="11">
        <v>26</v>
      </c>
      <c r="B48" s="21">
        <v>89</v>
      </c>
      <c r="C48" s="21"/>
      <c r="D48" s="32" t="s">
        <v>93</v>
      </c>
      <c r="E48" s="23">
        <v>40073</v>
      </c>
      <c r="F48" s="21">
        <v>1</v>
      </c>
      <c r="G48" s="21" t="s">
        <v>94</v>
      </c>
      <c r="H48" s="25">
        <v>1.0274421296296297E-2</v>
      </c>
      <c r="I48" s="25">
        <f t="shared" si="1"/>
        <v>1.289120370370371E-3</v>
      </c>
      <c r="J48" s="26">
        <f t="shared" si="0"/>
        <v>40.553784456635611</v>
      </c>
      <c r="K48" s="11">
        <v>2</v>
      </c>
    </row>
    <row r="49" spans="1:12" ht="14.4" x14ac:dyDescent="0.25">
      <c r="A49" s="20">
        <v>27</v>
      </c>
      <c r="B49" s="21">
        <v>81</v>
      </c>
      <c r="C49" s="21" t="s">
        <v>95</v>
      </c>
      <c r="D49" s="33" t="s">
        <v>96</v>
      </c>
      <c r="E49" s="35">
        <v>40365</v>
      </c>
      <c r="F49" s="36">
        <v>3</v>
      </c>
      <c r="G49" s="24" t="s">
        <v>42</v>
      </c>
      <c r="H49" s="25">
        <v>1.0298726851851852E-2</v>
      </c>
      <c r="I49" s="25">
        <f t="shared" si="1"/>
        <v>1.3134259259259262E-3</v>
      </c>
      <c r="J49" s="26">
        <f t="shared" si="0"/>
        <v>40.458075319450224</v>
      </c>
      <c r="K49" s="11">
        <v>2</v>
      </c>
    </row>
    <row r="53" spans="1:12" s="37" customFormat="1" ht="12" x14ac:dyDescent="0.25"/>
    <row r="54" spans="1:12" s="37" customFormat="1" ht="12" x14ac:dyDescent="0.25"/>
    <row r="55" spans="1:12" s="37" customFormat="1" x14ac:dyDescent="0.25">
      <c r="A55" s="56" t="s">
        <v>97</v>
      </c>
      <c r="B55" s="56"/>
      <c r="C55" s="56"/>
      <c r="D55" s="38"/>
      <c r="E55" s="39"/>
      <c r="F55" s="39"/>
      <c r="G55" s="38" t="s">
        <v>98</v>
      </c>
      <c r="H55" s="38"/>
      <c r="I55" s="38"/>
      <c r="J55" s="38"/>
      <c r="K55" s="38"/>
      <c r="L55" s="38"/>
    </row>
    <row r="56" spans="1:12" s="37" customFormat="1" ht="12" x14ac:dyDescent="0.25">
      <c r="A56" s="37" t="s">
        <v>99</v>
      </c>
      <c r="C56" s="40"/>
      <c r="E56" s="41"/>
      <c r="G56" s="42" t="s">
        <v>100</v>
      </c>
      <c r="H56" s="43">
        <v>5</v>
      </c>
      <c r="I56" s="44"/>
      <c r="J56" s="45"/>
      <c r="K56" s="46" t="s">
        <v>101</v>
      </c>
      <c r="L56" s="42">
        <f>COUNTIF(F34:F54,"ЗМС")</f>
        <v>0</v>
      </c>
    </row>
    <row r="57" spans="1:12" s="37" customFormat="1" ht="12" x14ac:dyDescent="0.25">
      <c r="A57" s="37" t="s">
        <v>102</v>
      </c>
      <c r="C57" s="47"/>
      <c r="E57" s="41"/>
      <c r="G57" s="40" t="s">
        <v>103</v>
      </c>
      <c r="H57" s="43">
        <v>27</v>
      </c>
      <c r="I57" s="44"/>
      <c r="J57" s="45"/>
      <c r="K57" s="46" t="s">
        <v>104</v>
      </c>
      <c r="L57" s="42">
        <f>COUNTIF(F34:F54,"МСМК")</f>
        <v>0</v>
      </c>
    </row>
    <row r="58" spans="1:12" s="37" customFormat="1" ht="12" x14ac:dyDescent="0.25">
      <c r="A58" s="37" t="s">
        <v>105</v>
      </c>
      <c r="C58" s="42"/>
      <c r="E58" s="41"/>
      <c r="G58" s="40" t="s">
        <v>106</v>
      </c>
      <c r="H58" s="43">
        <v>27</v>
      </c>
      <c r="I58" s="44"/>
      <c r="J58" s="45"/>
      <c r="K58" s="46" t="s">
        <v>107</v>
      </c>
      <c r="L58" s="42">
        <f>COUNTIF(F34:F54,"МС")</f>
        <v>0</v>
      </c>
    </row>
    <row r="59" spans="1:12" s="37" customFormat="1" ht="12" x14ac:dyDescent="0.25">
      <c r="A59" s="37" t="s">
        <v>108</v>
      </c>
      <c r="C59" s="42"/>
      <c r="E59" s="41"/>
      <c r="G59" s="40" t="s">
        <v>109</v>
      </c>
      <c r="H59" s="43">
        <v>27</v>
      </c>
      <c r="I59" s="44"/>
      <c r="J59" s="45"/>
      <c r="K59" s="46" t="s">
        <v>43</v>
      </c>
      <c r="L59" s="42">
        <v>1</v>
      </c>
    </row>
    <row r="60" spans="1:12" s="37" customFormat="1" ht="12" x14ac:dyDescent="0.25">
      <c r="C60" s="42"/>
      <c r="E60" s="41"/>
      <c r="G60" s="40" t="s">
        <v>110</v>
      </c>
      <c r="H60" s="43">
        <f>COUNTIF(A34:A54,"НФ")</f>
        <v>0</v>
      </c>
      <c r="I60" s="44"/>
      <c r="J60" s="45"/>
      <c r="K60" s="46" t="s">
        <v>111</v>
      </c>
      <c r="L60" s="42">
        <v>18</v>
      </c>
    </row>
    <row r="61" spans="1:12" ht="9.75" customHeight="1" x14ac:dyDescent="0.25">
      <c r="A61" s="37"/>
      <c r="B61" s="37"/>
      <c r="C61" s="37"/>
      <c r="D61" s="37"/>
      <c r="E61" s="41"/>
      <c r="F61" s="37"/>
      <c r="G61" s="46" t="s">
        <v>112</v>
      </c>
      <c r="H61" s="43">
        <f>COUNTIF(A34:A54,"ЛИМ")</f>
        <v>0</v>
      </c>
      <c r="I61" s="44"/>
      <c r="J61" s="45"/>
      <c r="K61" s="45" t="s">
        <v>113</v>
      </c>
      <c r="L61" s="42">
        <v>8</v>
      </c>
    </row>
    <row r="62" spans="1:12" x14ac:dyDescent="0.25">
      <c r="A62" s="37"/>
      <c r="B62" s="37"/>
      <c r="C62" s="37"/>
      <c r="D62" s="37"/>
      <c r="E62" s="41"/>
      <c r="F62" s="37"/>
      <c r="G62" s="40" t="s">
        <v>114</v>
      </c>
      <c r="H62" s="43">
        <f>COUNTIF(A34:A54,"ДСКВ")</f>
        <v>0</v>
      </c>
      <c r="I62" s="44"/>
      <c r="J62" s="45"/>
      <c r="K62" s="45" t="s">
        <v>115</v>
      </c>
      <c r="L62" s="42">
        <f>COUNTIF(F34:F54,"3 СР")</f>
        <v>0</v>
      </c>
    </row>
    <row r="63" spans="1:12" x14ac:dyDescent="0.25">
      <c r="A63" s="37"/>
      <c r="B63" s="37"/>
      <c r="C63" s="37"/>
      <c r="D63" s="37"/>
      <c r="E63" s="41"/>
      <c r="F63" s="37"/>
      <c r="G63" s="40" t="s">
        <v>116</v>
      </c>
      <c r="H63" s="43">
        <v>0</v>
      </c>
      <c r="I63" s="44"/>
      <c r="J63" s="45"/>
      <c r="K63" s="45"/>
      <c r="L63" s="46"/>
    </row>
    <row r="65" spans="1:12" x14ac:dyDescent="0.25">
      <c r="A65" s="48" t="str">
        <f>A16</f>
        <v>ТЕХНИЧЕСКИЙ ДЕЛЕГАТ ФВСР:</v>
      </c>
      <c r="B65" s="48"/>
      <c r="C65" s="48"/>
      <c r="D65" s="38" t="str">
        <f>A17</f>
        <v>ГЛАВНЫЙ СУДЬЯ:</v>
      </c>
      <c r="E65" s="38"/>
      <c r="F65" s="38"/>
      <c r="G65" s="38" t="str">
        <f>A18</f>
        <v>ГЛАВНЫЙ СЕКРЕТАРЬ:</v>
      </c>
      <c r="H65" s="38"/>
      <c r="I65" s="38"/>
      <c r="J65" s="38" t="str">
        <f>A19</f>
        <v>СУДЬЯ НА ФИНИШЕ:</v>
      </c>
      <c r="K65" s="38"/>
      <c r="L65" s="38"/>
    </row>
    <row r="66" spans="1:12" x14ac:dyDescent="0.25">
      <c r="A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25">
      <c r="A67" s="11"/>
      <c r="D67" s="11"/>
      <c r="E67" s="49"/>
      <c r="F67" s="11"/>
      <c r="G67" s="11"/>
      <c r="I67" s="18"/>
      <c r="J67" s="11"/>
      <c r="K67" s="11"/>
      <c r="L67" s="11"/>
    </row>
    <row r="68" spans="1:12" x14ac:dyDescent="0.25">
      <c r="A68" s="11"/>
      <c r="D68" s="11"/>
      <c r="E68" s="49"/>
      <c r="F68" s="11"/>
      <c r="G68" s="11"/>
      <c r="I68" s="18"/>
      <c r="J68" s="11"/>
      <c r="K68" s="11"/>
      <c r="L68" s="11"/>
    </row>
    <row r="69" spans="1:12" x14ac:dyDescent="0.25">
      <c r="A69" s="11"/>
      <c r="D69" s="11"/>
      <c r="E69" s="49"/>
      <c r="F69" s="11"/>
      <c r="G69" s="11"/>
      <c r="I69" s="18"/>
      <c r="J69" s="11"/>
      <c r="K69" s="11"/>
      <c r="L69" s="11"/>
    </row>
    <row r="70" spans="1:12" x14ac:dyDescent="0.25">
      <c r="A70" s="11"/>
      <c r="D70" s="11"/>
      <c r="E70" s="49"/>
      <c r="F70" s="11"/>
      <c r="G70" s="11"/>
      <c r="I70" s="18"/>
      <c r="J70" s="11"/>
      <c r="K70" s="11"/>
      <c r="L70" s="11"/>
    </row>
    <row r="71" spans="1:12" x14ac:dyDescent="0.25">
      <c r="A71" s="11">
        <f>G16</f>
        <v>0</v>
      </c>
      <c r="D71" s="11" t="s">
        <v>117</v>
      </c>
      <c r="E71" s="11"/>
      <c r="F71" s="11"/>
      <c r="G71" s="11" t="s">
        <v>118</v>
      </c>
      <c r="H71" s="11"/>
      <c r="I71" s="11"/>
      <c r="J71" s="11" t="str">
        <f>G19</f>
        <v>ГОНЧАРОВА С.И. (1 КАТ, г. ВОРОНЕЖ)</v>
      </c>
      <c r="K71" s="11"/>
      <c r="L71" s="11"/>
    </row>
  </sheetData>
  <mergeCells count="30">
    <mergeCell ref="L21:L22"/>
    <mergeCell ref="A55:C55"/>
    <mergeCell ref="F21:F22"/>
    <mergeCell ref="G21:G22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  <mergeCell ref="A13:D13"/>
    <mergeCell ref="A14:D14"/>
    <mergeCell ref="A15:G15"/>
    <mergeCell ref="H15:L15"/>
    <mergeCell ref="H16:L16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M68:XFD68 A71:L71">
    <cfRule type="cellIs" dxfId="1" priority="1" operator="equal">
      <formula>0</formula>
    </cfRule>
  </conditionalFormatting>
  <conditionalFormatting sqref="G62:G63 G59:G60">
    <cfRule type="duplicateValues" dxfId="0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5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ИГ юноши</vt:lpstr>
      <vt:lpstr>' ИГ юноши'!Заголовки_для_печати</vt:lpstr>
      <vt:lpstr>' ИГ юноши'!Область_печати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privetandrey</dc:creator>
  <cp:lastModifiedBy>privetandrey</cp:lastModifiedBy>
  <dcterms:created xsi:type="dcterms:W3CDTF">2024-05-23T22:41:29Z</dcterms:created>
  <dcterms:modified xsi:type="dcterms:W3CDTF">2024-05-23T22:56:40Z</dcterms:modified>
</cp:coreProperties>
</file>