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755" tabRatio="789"/>
  </bookViews>
  <sheets>
    <sheet name="ИГ" sheetId="98" r:id="rId1"/>
  </sheets>
  <definedNames>
    <definedName name="_xlnm.Print_Titles" localSheetId="0">ИГ!$21:$22</definedName>
    <definedName name="_xlnm.Print_Area" localSheetId="0">ИГ!$A$1:$L$69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59" i="98" l="1"/>
  <c r="L54" i="98"/>
  <c r="J24" i="98"/>
  <c r="J25" i="98"/>
  <c r="J26" i="98"/>
  <c r="J27" i="98"/>
  <c r="J28" i="98"/>
  <c r="J29" i="98"/>
  <c r="J30" i="98"/>
  <c r="J31" i="98"/>
  <c r="J32" i="98"/>
  <c r="J33" i="98"/>
  <c r="J34" i="98"/>
  <c r="J35" i="98"/>
  <c r="J36" i="98"/>
  <c r="J37" i="98"/>
  <c r="J38" i="98"/>
  <c r="J39" i="98"/>
  <c r="J40" i="98"/>
  <c r="J41" i="98"/>
  <c r="J42" i="98"/>
  <c r="J43" i="98"/>
  <c r="J44" i="98"/>
  <c r="J45" i="98"/>
  <c r="J46" i="98"/>
  <c r="J47" i="98"/>
  <c r="I24" i="98"/>
  <c r="I25" i="98"/>
  <c r="I26" i="98"/>
  <c r="I27" i="98"/>
  <c r="I28" i="98"/>
  <c r="I29" i="98"/>
  <c r="I30" i="98"/>
  <c r="I31" i="98"/>
  <c r="I32" i="98"/>
  <c r="I33" i="98"/>
  <c r="I34" i="98"/>
  <c r="I35" i="98"/>
  <c r="I36" i="98"/>
  <c r="I37" i="98"/>
  <c r="I38" i="98"/>
  <c r="I39" i="98"/>
  <c r="I40" i="98"/>
  <c r="I41" i="98"/>
  <c r="I42" i="98"/>
  <c r="I43" i="98"/>
  <c r="I44" i="98"/>
  <c r="I45" i="98"/>
  <c r="I46" i="98"/>
  <c r="I47" i="98"/>
  <c r="J50" i="98"/>
  <c r="I69" i="98" l="1"/>
  <c r="G69" i="98"/>
  <c r="J23" i="98"/>
  <c r="H57" i="98" l="1"/>
  <c r="H61" i="98" l="1"/>
  <c r="H60" i="98"/>
  <c r="H58" i="98"/>
  <c r="H59" i="98"/>
  <c r="L60" i="98"/>
  <c r="L58" i="98"/>
  <c r="L57" i="98"/>
  <c r="L56" i="98"/>
  <c r="L55" i="98"/>
  <c r="J51" i="98"/>
  <c r="H56" i="98" l="1"/>
  <c r="H55" i="98" s="1"/>
</calcChain>
</file>

<file path=xl/sharedStrings.xml><?xml version="1.0" encoding="utf-8"?>
<sst xmlns="http://schemas.openxmlformats.org/spreadsheetml/2006/main" count="208" uniqueCount="127">
  <si>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</si>
  <si>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</si>
  <si>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</si>
  <si>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</si>
  <si>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</si>
  <si>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</si>
  <si>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</si>
  <si>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</si>
  <si>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</si>
  <si>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</si>
  <si>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</si>
  <si>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</si>
  <si>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</si>
  <si>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</si>
  <si>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</si>
  <si>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</si>
  <si>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</si>
  <si>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</si>
  <si>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</si>
  <si>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</si>
  <si>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</si>
  <si>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</si>
  <si>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</si>
  <si>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</si>
  <si>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</si>
  <si>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</si>
  <si>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</si>
  <si>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</si>
  <si>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</si>
  <si>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</si>
  <si>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</si>
  <si>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</si>
  <si>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</si>
  <si>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</si>
  <si>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</si>
  <si>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</si>
  <si>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</si>
  <si>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</si>
  <si>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ДИСТАНЦИЯ: ДЛИНА КРУГА/КРУГОВ</t>
  </si>
  <si>
    <t>1 СР</t>
  </si>
  <si>
    <t>Лимит времени</t>
  </si>
  <si>
    <t xml:space="preserve">шоссе - индивидуальная гонка на время </t>
  </si>
  <si>
    <t/>
  </si>
  <si>
    <t xml:space="preserve">НАЧАЛО ГОНКИ: 10ч 00м </t>
  </si>
  <si>
    <t>2 СР</t>
  </si>
  <si>
    <t>3 СР</t>
  </si>
  <si>
    <t>МЕЖРЕГИОНАЛЬНЫЕ СОРЕВНОВАНИЯ</t>
  </si>
  <si>
    <t>Министерство по физической культуре и спорту Челябинской области</t>
  </si>
  <si>
    <t>Федерация велосипедного спорта Челябинской области</t>
  </si>
  <si>
    <t>МЕСТО ПРОВЕДЕНИЯ: г. Копейск</t>
  </si>
  <si>
    <t>ДАТА ПРОВЕДЕНИЯ: 23 мая 2021 года</t>
  </si>
  <si>
    <t>ИВАШИН И.Е. (ВК, г. Челябинск )</t>
  </si>
  <si>
    <t>СТРЕЖНЕВА Д.А. (ВК, г. Челябинск )</t>
  </si>
  <si>
    <t>КУРЗИНА О.В. (ВК, г. Челябинск )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</si>
  <si>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12ч 30м</t>
    </r>
  </si>
  <si>
    <t>№ ВРВС: 0080511611Я</t>
  </si>
  <si>
    <t>№ ЕКП 2021:</t>
  </si>
  <si>
    <t xml:space="preserve">НАЗВАНИЕ ТРАССЫ / РЕГ. НОМЕР: </t>
  </si>
  <si>
    <t xml:space="preserve">МАКСИМАЛЬНЫЙ ПЕРЕПАД (HD)(м): </t>
  </si>
  <si>
    <t xml:space="preserve">СУММА ПОЛОЖИТЕЛЬНЫХ ПЕРЕПАДОВ ВЫСОТЫ НА ДИСТАНЦИИ (ТС)(м): </t>
  </si>
  <si>
    <t>Свердловская область</t>
  </si>
  <si>
    <t>Челябинская область</t>
  </si>
  <si>
    <t>Температура: +27+30</t>
  </si>
  <si>
    <t xml:space="preserve">Влажность: </t>
  </si>
  <si>
    <t>Осадки: без осадков</t>
  </si>
  <si>
    <t xml:space="preserve">Ветер: </t>
  </si>
  <si>
    <t>Первенство УФО</t>
  </si>
  <si>
    <t>Тюменская область</t>
  </si>
  <si>
    <t>Юноши 15-16 лет</t>
  </si>
  <si>
    <t>Оренбургская область</t>
  </si>
  <si>
    <t>НС</t>
  </si>
  <si>
    <t>МИШАНКОВ Максим</t>
  </si>
  <si>
    <t>01.07.2005</t>
  </si>
  <si>
    <t>ПЛОСКОНЕНКО Кирилл</t>
  </si>
  <si>
    <t>21.06.2005</t>
  </si>
  <si>
    <t>МАШ Егор</t>
  </si>
  <si>
    <t>05.06.2005</t>
  </si>
  <si>
    <t>БАЗАЕВ Артем</t>
  </si>
  <si>
    <t>26.03.2005</t>
  </si>
  <si>
    <t>ЗАВЬЯЛОВ Денис</t>
  </si>
  <si>
    <t>21.03.2005</t>
  </si>
  <si>
    <t>ШЕЛЯГ Валерий</t>
  </si>
  <si>
    <t>13.05.2005</t>
  </si>
  <si>
    <t>МУХИН Михаил</t>
  </si>
  <si>
    <t>10.02.2005</t>
  </si>
  <si>
    <t>ДОРОНИН Станислав</t>
  </si>
  <si>
    <t>28.04.2005</t>
  </si>
  <si>
    <t>ГУСЕВ Глеб</t>
  </si>
  <si>
    <t>16.04.2005</t>
  </si>
  <si>
    <t>ЧУЛКОВ Алексей</t>
  </si>
  <si>
    <t>19.12.2005</t>
  </si>
  <si>
    <t>ФИЛИМОШИН Роман</t>
  </si>
  <si>
    <t>25.07.2005</t>
  </si>
  <si>
    <t>МЕЩЕРЯКОВ Илья</t>
  </si>
  <si>
    <t>02.02.2006</t>
  </si>
  <si>
    <t>ЧИЧИЛАНОВ Владислав</t>
  </si>
  <si>
    <t>19.01.2005</t>
  </si>
  <si>
    <t>НИСТРАТОВ Данила</t>
  </si>
  <si>
    <t>04.03.2006</t>
  </si>
  <si>
    <t>ПОРОШИН Валерий</t>
  </si>
  <si>
    <t>ГЕРГЕЛЬ Максим</t>
  </si>
  <si>
    <t>26.11.2005</t>
  </si>
  <si>
    <t>СЕЛЕЗНЕВ Илья</t>
  </si>
  <si>
    <t>22.08.2006</t>
  </si>
  <si>
    <t>ЗОЛОТАРЁВ Александр</t>
  </si>
  <si>
    <t>30.08.2006</t>
  </si>
  <si>
    <t>СУГАК Дмиртий</t>
  </si>
  <si>
    <t>24.04.2006</t>
  </si>
  <si>
    <t>НАСРУДИНОВ Илья</t>
  </si>
  <si>
    <t>30.01.2006</t>
  </si>
  <si>
    <t>ШВЕДКОВ Никита</t>
  </si>
  <si>
    <t>07.07.2006</t>
  </si>
  <si>
    <t>СКАЧКОВ Илья</t>
  </si>
  <si>
    <t>19.04.2006</t>
  </si>
  <si>
    <t>БЕЗУКЛАДНИКОВ Кирилл</t>
  </si>
  <si>
    <t>10.01.2006</t>
  </si>
  <si>
    <t>ЮСУПОВ Вадим</t>
  </si>
  <si>
    <t>29.11.2006</t>
  </si>
  <si>
    <t>ЕВЧЕНКО Никита</t>
  </si>
  <si>
    <t>26.05.2006</t>
  </si>
  <si>
    <t>ТАУЖАНОВ Тимур</t>
  </si>
  <si>
    <t>24.08.2006</t>
  </si>
  <si>
    <t>ТИВРИЗОВ Кирилл</t>
  </si>
  <si>
    <t>01.01.2005</t>
  </si>
  <si>
    <t>СЕМЁНОВ ПЁТР</t>
  </si>
  <si>
    <t>ВОРОБЬЕВ Дмитрий</t>
  </si>
  <si>
    <t>15.12.2006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</si>
</sst>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h:mm:ss.00"/>
  </numFmts>
  <fonts count="1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64">
    <xf numFmtId="0" fontId="0" fillId="0" borderId="0" xfId="0"/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14" fillId="0" borderId="2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2" fontId="12" fillId="0" borderId="2" xfId="0" applyNumberFormat="1" applyFont="1" applyBorder="1" applyAlignment="1">
      <alignment vertical="center"/>
    </xf>
    <xf numFmtId="2" fontId="12" fillId="0" borderId="3" xfId="0" applyNumberFormat="1" applyFont="1" applyBorder="1" applyAlignment="1">
      <alignment vertical="center"/>
    </xf>
    <xf numFmtId="2" fontId="12" fillId="0" borderId="5" xfId="0" applyNumberFormat="1" applyFont="1" applyBorder="1" applyAlignment="1">
      <alignment vertical="center"/>
    </xf>
    <xf numFmtId="2" fontId="5" fillId="0" borderId="27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0" fontId="14" fillId="2" borderId="5" xfId="0" applyFont="1" applyFill="1" applyBorder="1" applyAlignment="1">
      <alignment vertical="center"/>
    </xf>
    <xf numFmtId="2" fontId="5" fillId="0" borderId="33" xfId="0" applyNumberFormat="1" applyFont="1" applyBorder="1" applyAlignment="1">
      <alignment vertical="center"/>
    </xf>
    <xf numFmtId="2" fontId="5" fillId="0" borderId="35" xfId="0" applyNumberFormat="1" applyFont="1" applyBorder="1" applyAlignment="1">
      <alignment vertical="center"/>
    </xf>
    <xf numFmtId="2" fontId="5" fillId="0" borderId="30" xfId="0" applyNumberFormat="1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14" fontId="12" fillId="0" borderId="2" xfId="0" applyNumberFormat="1" applyFont="1" applyBorder="1" applyAlignment="1">
      <alignment vertical="center"/>
    </xf>
    <xf numFmtId="14" fontId="12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7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49" fontId="12" fillId="0" borderId="17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49" fontId="5" fillId="0" borderId="5" xfId="0" applyNumberFormat="1" applyFont="1" applyBorder="1" applyAlignment="1">
      <alignment horizontal="left" vertical="center"/>
    </xf>
    <xf numFmtId="0" fontId="5" fillId="0" borderId="33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35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0" fontId="15" fillId="0" borderId="21" xfId="0" applyFont="1" applyBorder="1" applyAlignment="1">
      <alignment vertical="center"/>
    </xf>
    <xf numFmtId="14" fontId="5" fillId="0" borderId="32" xfId="0" applyNumberFormat="1" applyFont="1" applyBorder="1" applyAlignment="1">
      <alignment vertical="center"/>
    </xf>
    <xf numFmtId="14" fontId="5" fillId="0" borderId="34" xfId="0" applyNumberFormat="1" applyFont="1" applyBorder="1" applyAlignment="1">
      <alignment vertical="center"/>
    </xf>
    <xf numFmtId="14" fontId="5" fillId="0" borderId="31" xfId="0" applyNumberFormat="1" applyFont="1" applyBorder="1" applyAlignment="1">
      <alignment vertical="center"/>
    </xf>
    <xf numFmtId="14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vertical="center"/>
    </xf>
    <xf numFmtId="165" fontId="5" fillId="0" borderId="27" xfId="0" applyNumberFormat="1" applyFont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12" fillId="0" borderId="2" xfId="0" applyNumberFormat="1" applyFont="1" applyBorder="1" applyAlignment="1">
      <alignment vertical="center"/>
    </xf>
    <xf numFmtId="165" fontId="12" fillId="0" borderId="3" xfId="0" applyNumberFormat="1" applyFont="1" applyBorder="1" applyAlignment="1">
      <alignment vertical="center"/>
    </xf>
    <xf numFmtId="165" fontId="12" fillId="0" borderId="5" xfId="0" applyNumberFormat="1" applyFont="1" applyBorder="1" applyAlignment="1">
      <alignment vertical="center"/>
    </xf>
    <xf numFmtId="165" fontId="5" fillId="0" borderId="27" xfId="0" applyNumberFormat="1" applyFont="1" applyBorder="1" applyAlignment="1">
      <alignment vertical="center"/>
    </xf>
    <xf numFmtId="165" fontId="5" fillId="0" borderId="32" xfId="0" applyNumberFormat="1" applyFont="1" applyBorder="1" applyAlignment="1">
      <alignment vertical="center"/>
    </xf>
    <xf numFmtId="165" fontId="5" fillId="0" borderId="34" xfId="0" applyNumberFormat="1" applyFont="1" applyBorder="1" applyAlignment="1">
      <alignment vertical="center"/>
    </xf>
    <xf numFmtId="165" fontId="5" fillId="0" borderId="31" xfId="0" applyNumberFormat="1" applyFont="1" applyBorder="1" applyAlignment="1">
      <alignment vertical="center"/>
    </xf>
    <xf numFmtId="165" fontId="5" fillId="0" borderId="0" xfId="0" applyNumberFormat="1" applyFont="1" applyAlignment="1">
      <alignment vertical="center"/>
    </xf>
    <xf numFmtId="0" fontId="5" fillId="3" borderId="0" xfId="0" applyFont="1" applyFill="1" applyAlignment="1">
      <alignment vertical="center"/>
    </xf>
    <xf numFmtId="165" fontId="12" fillId="3" borderId="2" xfId="0" applyNumberFormat="1" applyFont="1" applyFill="1" applyBorder="1" applyAlignment="1">
      <alignment horizontal="center" vertical="center"/>
    </xf>
    <xf numFmtId="165" fontId="12" fillId="3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4" fontId="5" fillId="0" borderId="21" xfId="0" applyNumberFormat="1" applyFont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2" fontId="5" fillId="0" borderId="40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vertical="center"/>
    </xf>
    <xf numFmtId="0" fontId="5" fillId="0" borderId="17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0" fontId="5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165" fontId="5" fillId="0" borderId="1" xfId="0" applyNumberFormat="1" applyFont="1" applyBorder="1" applyAlignment="1">
      <alignment horizontal="center" vertical="center"/>
    </xf>
    <xf numFmtId="165" fontId="5" fillId="0" borderId="40" xfId="0" applyNumberFormat="1" applyFont="1" applyBorder="1" applyAlignment="1">
      <alignment horizontal="center" vertical="center"/>
    </xf>
    <xf numFmtId="165" fontId="9" fillId="0" borderId="4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1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justify"/>
    </xf>
    <xf numFmtId="0" fontId="17" fillId="0" borderId="27" xfId="8" applyFont="1" applyBorder="1" applyAlignment="1">
      <alignment vertical="center" wrapText="1"/>
    </xf>
    <xf numFmtId="14" fontId="15" fillId="0" borderId="27" xfId="0" applyNumberFormat="1" applyFont="1" applyBorder="1" applyAlignment="1">
      <alignment horizontal="center" vertical="center" wrapText="1"/>
    </xf>
    <xf numFmtId="164" fontId="15" fillId="0" borderId="27" xfId="0" applyNumberFormat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165" fontId="15" fillId="0" borderId="27" xfId="0" applyNumberFormat="1" applyFont="1" applyBorder="1" applyAlignment="1">
      <alignment horizontal="center" vertical="center" wrapText="1"/>
    </xf>
    <xf numFmtId="165" fontId="15" fillId="0" borderId="27" xfId="0" applyNumberFormat="1" applyFont="1" applyBorder="1" applyAlignment="1">
      <alignment vertical="center" wrapText="1"/>
    </xf>
    <xf numFmtId="2" fontId="15" fillId="0" borderId="27" xfId="0" applyNumberFormat="1" applyFont="1" applyBorder="1" applyAlignment="1">
      <alignment vertical="center" wrapText="1"/>
    </xf>
    <xf numFmtId="0" fontId="15" fillId="0" borderId="27" xfId="0" applyFont="1" applyBorder="1" applyAlignment="1">
      <alignment vertical="center" wrapText="1"/>
    </xf>
    <xf numFmtId="0" fontId="15" fillId="0" borderId="29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6" fillId="2" borderId="37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14" fontId="6" fillId="2" borderId="37" xfId="3" applyNumberFormat="1" applyFont="1" applyFill="1" applyBorder="1" applyAlignment="1">
      <alignment horizontal="center" vertical="center" wrapText="1"/>
    </xf>
    <xf numFmtId="14" fontId="6" fillId="2" borderId="1" xfId="3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65" fontId="9" fillId="0" borderId="4" xfId="0" applyNumberFormat="1" applyFont="1" applyBorder="1" applyAlignment="1">
      <alignment horizontal="left" vertical="center"/>
    </xf>
    <xf numFmtId="165" fontId="9" fillId="0" borderId="5" xfId="0" applyNumberFormat="1" applyFont="1" applyBorder="1" applyAlignment="1">
      <alignment horizontal="left" vertical="center"/>
    </xf>
    <xf numFmtId="165" fontId="9" fillId="0" borderId="17" xfId="0" applyNumberFormat="1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65" fontId="11" fillId="2" borderId="4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/>
    </xf>
    <xf numFmtId="165" fontId="11" fillId="2" borderId="17" xfId="0" applyNumberFormat="1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165" fontId="6" fillId="2" borderId="37" xfId="3" applyNumberFormat="1" applyFont="1" applyFill="1" applyBorder="1" applyAlignment="1">
      <alignment horizontal="center" vertical="center" wrapText="1"/>
    </xf>
    <xf numFmtId="165" fontId="6" fillId="2" borderId="1" xfId="3" applyNumberFormat="1" applyFont="1" applyFill="1" applyBorder="1" applyAlignment="1">
      <alignment horizontal="center" vertical="center" wrapText="1"/>
    </xf>
    <xf numFmtId="2" fontId="6" fillId="2" borderId="37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16931</xdr:colOff>
      <xdr:row>0</xdr:row>
      <xdr:rowOff>25345</xdr:rowOff>
    </xdr:from>
    <xdr:to>
      <xdr:col>1</xdr:col>
      <xdr:colOff>114300</xdr:colOff>
      <xdr:row>2</xdr:row>
      <xdr:rowOff>142875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799AD9EC-A0D5-45A0-85B7-A7654A62F35C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1" y="25345"/>
          <a:ext cx="564094" cy="612830"/>
        </a:xfrm>
        <a:prstGeom prst="rect">
          <a:avLst/>
        </a:prstGeom>
      </xdr:spPr>
    </xdr:pic>
    <xdr:clientData/>
  </xdr:twoCellAnchor>
  <xdr:twoCellAnchor editAs="oneCell">
    <xdr:from>
      <xdr:col>11</xdr:col>
      <xdr:colOff>138792</xdr:colOff>
      <xdr:row>0</xdr:row>
      <xdr:rowOff>52561</xdr:rowOff>
    </xdr:from>
    <xdr:to>
      <xdr:col>11</xdr:col>
      <xdr:colOff>1134382</xdr:colOff>
      <xdr:row>2</xdr:row>
      <xdr:rowOff>179615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17883CC1-D7C9-4BBD-A135-1C665ED9080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80221" y="52561"/>
          <a:ext cx="995590" cy="616911"/>
        </a:xfrm>
        <a:prstGeom prst="rect">
          <a:avLst/>
        </a:prstGeom>
      </xdr:spPr>
    </xdr:pic>
    <xdr:clientData/>
  </xdr:twoCellAnchor>
  <xdr:oneCellAnchor>
    <xdr:from>
      <xdr:col>10</xdr:col>
      <xdr:colOff>13607</xdr:colOff>
      <xdr:row>63</xdr:row>
      <xdr:rowOff>136072</xdr:rowOff>
    </xdr:from>
    <xdr:ext cx="861208" cy="451795"/>
    <xdr:pic>
      <xdr:nvPicPr>
        <xdr:cNvPr id="11" name="Picture 1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361714" y="9103179"/>
          <a:ext cx="861208" cy="451795"/>
        </a:xfrm>
        <a:prstGeom prst="rect">
          <a:avLst/>
        </a:prstGeom>
      </xdr:spPr>
    </xdr:pic>
    <xdr:clientData/>
  </xdr:oneCellAnchor>
  <xdr:oneCellAnchor>
    <xdr:from>
      <xdr:col>6</xdr:col>
      <xdr:colOff>952500</xdr:colOff>
      <xdr:row>64</xdr:row>
      <xdr:rowOff>40821</xdr:rowOff>
    </xdr:from>
    <xdr:ext cx="898072" cy="439305"/>
    <xdr:pic>
      <xdr:nvPicPr>
        <xdr:cNvPr id="12" name="Picture 1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56464" y="9171214"/>
          <a:ext cx="898072" cy="43930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AB70"/>
  <sheetViews>
    <sheetView tabSelected="1" view="pageBreakPreview" topLeftCell="A37" zoomScale="60" zoomScaleNormal="100" zoomScalePageLayoutView="50" workbookViewId="0">
      <selection activeCell="I59" sqref="I59"/>
    </sheetView>
  </sheetViews>
  <sheetFormatPr defaultColWidth="9.140625" defaultRowHeight="12.75" x14ac:dyDescent="0.2"/>
  <cols>
    <col min="1" max="1" width="7" style="34" customWidth="1"/>
    <col min="2" max="2" width="7" style="48" customWidth="1"/>
    <col min="3" max="3" width="12.7109375" style="48" customWidth="1"/>
    <col min="4" max="4" width="21.7109375" style="34" customWidth="1"/>
    <col min="5" max="5" width="11.7109375" style="55" customWidth="1"/>
    <col min="6" max="6" width="7.7109375" style="34" customWidth="1"/>
    <col min="7" max="7" width="33.28515625" style="34" customWidth="1"/>
    <col min="8" max="8" width="13.5703125" style="57" customWidth="1"/>
    <col min="9" max="9" width="12.28515625" style="65" customWidth="1"/>
    <col min="10" max="10" width="13.42578125" style="49" customWidth="1"/>
    <col min="11" max="11" width="14.85546875" style="34" customWidth="1"/>
    <col min="12" max="12" width="18.7109375" style="34" customWidth="1"/>
    <col min="13" max="16384" width="9.140625" style="34"/>
  </cols>
  <sheetData>
    <row r="1" spans="1:28" ht="19.5" customHeight="1" x14ac:dyDescent="0.2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28" ht="19.5" customHeight="1" x14ac:dyDescent="0.2">
      <c r="A2" s="114" t="s">
        <v>47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28" ht="19.5" customHeight="1" x14ac:dyDescent="0.2">
      <c r="A3" s="114" t="s">
        <v>11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28" ht="19.5" customHeight="1" x14ac:dyDescent="0.2">
      <c r="A4" s="114" t="s">
        <v>48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28" ht="6" customHeight="1" x14ac:dyDescent="0.2">
      <c r="A5" s="116" t="s">
        <v>42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</row>
    <row r="6" spans="1:28" s="35" customFormat="1" ht="28.5" x14ac:dyDescent="0.2">
      <c r="A6" s="115" t="s">
        <v>46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36"/>
      <c r="N6" s="36"/>
      <c r="O6" s="36"/>
      <c r="P6" s="36"/>
      <c r="Q6" s="36"/>
      <c r="R6" s="36"/>
      <c r="S6" s="36"/>
      <c r="T6" s="36"/>
      <c r="U6" s="36"/>
    </row>
    <row r="7" spans="1:28" s="35" customFormat="1" ht="18" customHeight="1" x14ac:dyDescent="0.2">
      <c r="A7" s="117" t="s">
        <v>17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</row>
    <row r="8" spans="1:28" s="35" customFormat="1" ht="20.25" customHeight="1" thickBot="1" x14ac:dyDescent="0.25">
      <c r="A8" s="134" t="s">
        <v>66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</row>
    <row r="9" spans="1:28" ht="19.5" customHeight="1" thickTop="1" x14ac:dyDescent="0.2">
      <c r="A9" s="118" t="s">
        <v>22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20"/>
    </row>
    <row r="10" spans="1:28" s="66" customFormat="1" ht="18" customHeight="1" x14ac:dyDescent="0.2">
      <c r="A10" s="121" t="s">
        <v>41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3"/>
    </row>
    <row r="11" spans="1:28" ht="19.5" customHeight="1" x14ac:dyDescent="0.2">
      <c r="A11" s="124" t="s">
        <v>68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6"/>
    </row>
    <row r="12" spans="1:28" ht="5.25" customHeight="1" x14ac:dyDescent="0.2">
      <c r="A12" s="135" t="s">
        <v>42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7"/>
    </row>
    <row r="13" spans="1:28" ht="15.75" x14ac:dyDescent="0.2">
      <c r="A13" s="130" t="s">
        <v>49</v>
      </c>
      <c r="B13" s="131"/>
      <c r="C13" s="131"/>
      <c r="D13" s="131"/>
      <c r="E13" s="30"/>
      <c r="F13" s="1"/>
      <c r="G13" s="74" t="s">
        <v>43</v>
      </c>
      <c r="H13" s="67"/>
      <c r="I13" s="58"/>
      <c r="J13" s="20"/>
      <c r="K13" s="11"/>
      <c r="L13" s="12" t="s">
        <v>55</v>
      </c>
    </row>
    <row r="14" spans="1:28" ht="15.75" x14ac:dyDescent="0.2">
      <c r="A14" s="132" t="s">
        <v>50</v>
      </c>
      <c r="B14" s="133"/>
      <c r="C14" s="133"/>
      <c r="D14" s="133"/>
      <c r="E14" s="31"/>
      <c r="F14" s="2"/>
      <c r="G14" s="2" t="s">
        <v>54</v>
      </c>
      <c r="H14" s="68"/>
      <c r="I14" s="59"/>
      <c r="J14" s="21"/>
      <c r="K14" s="13"/>
      <c r="L14" s="14" t="s">
        <v>56</v>
      </c>
    </row>
    <row r="15" spans="1:28" ht="15" x14ac:dyDescent="0.2">
      <c r="A15" s="141" t="s">
        <v>10</v>
      </c>
      <c r="B15" s="142"/>
      <c r="C15" s="142"/>
      <c r="D15" s="142"/>
      <c r="E15" s="142"/>
      <c r="F15" s="142"/>
      <c r="G15" s="143"/>
      <c r="H15" s="138" t="s">
        <v>1</v>
      </c>
      <c r="I15" s="139"/>
      <c r="J15" s="139"/>
      <c r="K15" s="139"/>
      <c r="L15" s="140"/>
    </row>
    <row r="16" spans="1:28" ht="15" x14ac:dyDescent="0.2">
      <c r="A16" s="37" t="s">
        <v>18</v>
      </c>
      <c r="B16" s="38"/>
      <c r="C16" s="38"/>
      <c r="D16" s="39"/>
      <c r="E16" s="4" t="s">
        <v>42</v>
      </c>
      <c r="F16" s="39"/>
      <c r="G16" s="4"/>
      <c r="H16" s="127" t="s">
        <v>57</v>
      </c>
      <c r="I16" s="128"/>
      <c r="J16" s="128"/>
      <c r="K16" s="128"/>
      <c r="L16" s="129"/>
    </row>
    <row r="17" spans="1:12" ht="15" x14ac:dyDescent="0.2">
      <c r="A17" s="37" t="s">
        <v>19</v>
      </c>
      <c r="B17" s="38"/>
      <c r="C17" s="38"/>
      <c r="D17" s="4"/>
      <c r="E17" s="32"/>
      <c r="F17" s="39"/>
      <c r="G17" s="4" t="s">
        <v>51</v>
      </c>
      <c r="H17" s="127" t="s">
        <v>58</v>
      </c>
      <c r="I17" s="128"/>
      <c r="J17" s="128"/>
      <c r="K17" s="128"/>
      <c r="L17" s="129"/>
    </row>
    <row r="18" spans="1:12" ht="15" x14ac:dyDescent="0.2">
      <c r="A18" s="37" t="s">
        <v>20</v>
      </c>
      <c r="B18" s="38"/>
      <c r="C18" s="38"/>
      <c r="D18" s="4"/>
      <c r="E18" s="32"/>
      <c r="F18" s="39"/>
      <c r="G18" s="4" t="s">
        <v>52</v>
      </c>
      <c r="H18" s="127" t="s">
        <v>59</v>
      </c>
      <c r="I18" s="128"/>
      <c r="J18" s="128"/>
      <c r="K18" s="128"/>
      <c r="L18" s="129"/>
    </row>
    <row r="19" spans="1:12" ht="16.5" thickBot="1" x14ac:dyDescent="0.25">
      <c r="A19" s="37" t="s">
        <v>16</v>
      </c>
      <c r="B19" s="5"/>
      <c r="C19" s="5"/>
      <c r="D19" s="3"/>
      <c r="E19" s="72"/>
      <c r="F19" s="3"/>
      <c r="G19" s="4" t="s">
        <v>53</v>
      </c>
      <c r="H19" s="90" t="s">
        <v>38</v>
      </c>
      <c r="I19" s="60"/>
      <c r="J19" s="22"/>
      <c r="K19" s="29">
        <v>20</v>
      </c>
      <c r="L19" s="40"/>
    </row>
    <row r="20" spans="1:12" ht="9" customHeight="1" thickTop="1" thickBot="1" x14ac:dyDescent="0.25">
      <c r="A20" s="9"/>
      <c r="B20" s="8"/>
      <c r="C20" s="8"/>
      <c r="D20" s="7"/>
      <c r="E20" s="33"/>
      <c r="F20" s="7"/>
      <c r="G20" s="7"/>
      <c r="H20" s="56"/>
      <c r="I20" s="61"/>
      <c r="J20" s="23"/>
      <c r="K20" s="7"/>
      <c r="L20" s="10"/>
    </row>
    <row r="21" spans="1:12" s="41" customFormat="1" ht="21" customHeight="1" thickTop="1" x14ac:dyDescent="0.2">
      <c r="A21" s="110" t="s">
        <v>7</v>
      </c>
      <c r="B21" s="108" t="s">
        <v>13</v>
      </c>
      <c r="C21" s="108" t="s">
        <v>37</v>
      </c>
      <c r="D21" s="108" t="s">
        <v>2</v>
      </c>
      <c r="E21" s="112" t="s">
        <v>36</v>
      </c>
      <c r="F21" s="108" t="s">
        <v>9</v>
      </c>
      <c r="G21" s="108" t="s">
        <v>14</v>
      </c>
      <c r="H21" s="147" t="s">
        <v>8</v>
      </c>
      <c r="I21" s="147" t="s">
        <v>26</v>
      </c>
      <c r="J21" s="149" t="s">
        <v>23</v>
      </c>
      <c r="K21" s="151" t="s">
        <v>25</v>
      </c>
      <c r="L21" s="156" t="s">
        <v>15</v>
      </c>
    </row>
    <row r="22" spans="1:12" s="41" customFormat="1" ht="13.5" customHeight="1" x14ac:dyDescent="0.2">
      <c r="A22" s="111"/>
      <c r="B22" s="109"/>
      <c r="C22" s="109"/>
      <c r="D22" s="109"/>
      <c r="E22" s="113"/>
      <c r="F22" s="109"/>
      <c r="G22" s="109"/>
      <c r="H22" s="148"/>
      <c r="I22" s="148"/>
      <c r="J22" s="150"/>
      <c r="K22" s="152"/>
      <c r="L22" s="157"/>
    </row>
    <row r="23" spans="1:12" ht="21.75" customHeight="1" x14ac:dyDescent="0.2">
      <c r="A23" s="75">
        <v>1</v>
      </c>
      <c r="B23" s="92">
        <v>69</v>
      </c>
      <c r="C23" s="92"/>
      <c r="D23" s="91" t="s">
        <v>71</v>
      </c>
      <c r="E23" s="76" t="s">
        <v>72</v>
      </c>
      <c r="F23" s="92" t="s">
        <v>44</v>
      </c>
      <c r="G23" s="76" t="s">
        <v>67</v>
      </c>
      <c r="H23" s="88">
        <v>1.9172453703703705E-2</v>
      </c>
      <c r="I23" s="88" t="s">
        <v>42</v>
      </c>
      <c r="J23" s="77">
        <f>IFERROR($K$19*3600/(HOUR(H23)*3600+MINUTE(H23)*60+SECOND(H23)),"")</f>
        <v>43.452021726010862</v>
      </c>
      <c r="K23" s="76" t="s">
        <v>39</v>
      </c>
      <c r="L23" s="78"/>
    </row>
    <row r="24" spans="1:12" ht="21.75" customHeight="1" x14ac:dyDescent="0.2">
      <c r="A24" s="75">
        <v>2</v>
      </c>
      <c r="B24" s="92">
        <v>28</v>
      </c>
      <c r="C24" s="92"/>
      <c r="D24" s="91" t="s">
        <v>73</v>
      </c>
      <c r="E24" s="76" t="s">
        <v>74</v>
      </c>
      <c r="F24" s="76" t="s">
        <v>33</v>
      </c>
      <c r="G24" s="76" t="s">
        <v>61</v>
      </c>
      <c r="H24" s="88">
        <v>1.9626157407407408E-2</v>
      </c>
      <c r="I24" s="88">
        <f t="shared" ref="I24:I47" si="0">H24-$H$23</f>
        <v>4.5370370370370269E-4</v>
      </c>
      <c r="J24" s="77">
        <f t="shared" ref="J24:J47" si="1">IFERROR($K$19*3600/(HOUR(H24)*3600+MINUTE(H24)*60+SECOND(H24)),"")</f>
        <v>42.452830188679243</v>
      </c>
      <c r="K24" s="76" t="s">
        <v>39</v>
      </c>
      <c r="L24" s="78"/>
    </row>
    <row r="25" spans="1:12" ht="21.75" customHeight="1" x14ac:dyDescent="0.2">
      <c r="A25" s="75">
        <v>3</v>
      </c>
      <c r="B25" s="92">
        <v>27</v>
      </c>
      <c r="C25" s="92"/>
      <c r="D25" s="91" t="s">
        <v>75</v>
      </c>
      <c r="E25" s="76" t="s">
        <v>76</v>
      </c>
      <c r="F25" s="76" t="s">
        <v>33</v>
      </c>
      <c r="G25" s="76" t="s">
        <v>61</v>
      </c>
      <c r="H25" s="88">
        <v>1.9715277777777779E-2</v>
      </c>
      <c r="I25" s="88">
        <f t="shared" si="0"/>
        <v>5.4282407407407404E-4</v>
      </c>
      <c r="J25" s="77">
        <f t="shared" si="1"/>
        <v>42.27833235466823</v>
      </c>
      <c r="K25" s="107" t="s">
        <v>39</v>
      </c>
      <c r="L25" s="78"/>
    </row>
    <row r="26" spans="1:12" ht="21.75" customHeight="1" x14ac:dyDescent="0.2">
      <c r="A26" s="75">
        <v>4</v>
      </c>
      <c r="B26" s="92">
        <v>61</v>
      </c>
      <c r="C26" s="92"/>
      <c r="D26" s="91" t="s">
        <v>77</v>
      </c>
      <c r="E26" s="76" t="s">
        <v>78</v>
      </c>
      <c r="F26" s="76" t="s">
        <v>33</v>
      </c>
      <c r="G26" s="76" t="s">
        <v>69</v>
      </c>
      <c r="H26" s="88">
        <v>1.9988425925925927E-2</v>
      </c>
      <c r="I26" s="88">
        <f t="shared" si="0"/>
        <v>8.159722222222214E-4</v>
      </c>
      <c r="J26" s="77">
        <f t="shared" si="1"/>
        <v>41.690793283149972</v>
      </c>
      <c r="K26" s="76" t="s">
        <v>39</v>
      </c>
      <c r="L26" s="78"/>
    </row>
    <row r="27" spans="1:12" ht="21.75" customHeight="1" x14ac:dyDescent="0.2">
      <c r="A27" s="75">
        <v>5</v>
      </c>
      <c r="B27" s="92">
        <v>25</v>
      </c>
      <c r="C27" s="92"/>
      <c r="D27" s="91" t="s">
        <v>79</v>
      </c>
      <c r="E27" s="76" t="s">
        <v>80</v>
      </c>
      <c r="F27" s="76" t="s">
        <v>33</v>
      </c>
      <c r="G27" s="76" t="s">
        <v>61</v>
      </c>
      <c r="H27" s="88">
        <v>2.00625E-2</v>
      </c>
      <c r="I27" s="88">
        <f t="shared" si="0"/>
        <v>8.9004629629629503E-4</v>
      </c>
      <c r="J27" s="77">
        <f t="shared" si="1"/>
        <v>41.546451240623199</v>
      </c>
      <c r="K27" s="107" t="s">
        <v>39</v>
      </c>
      <c r="L27" s="78"/>
    </row>
    <row r="28" spans="1:12" ht="21.75" customHeight="1" x14ac:dyDescent="0.2">
      <c r="A28" s="75">
        <v>6</v>
      </c>
      <c r="B28" s="92">
        <v>64</v>
      </c>
      <c r="C28" s="92"/>
      <c r="D28" s="91" t="s">
        <v>81</v>
      </c>
      <c r="E28" s="76" t="s">
        <v>82</v>
      </c>
      <c r="F28" s="92" t="s">
        <v>44</v>
      </c>
      <c r="G28" s="76" t="s">
        <v>67</v>
      </c>
      <c r="H28" s="88">
        <v>2.0070601851851853E-2</v>
      </c>
      <c r="I28" s="88">
        <f t="shared" si="0"/>
        <v>8.9814814814814792E-4</v>
      </c>
      <c r="J28" s="77">
        <f t="shared" si="1"/>
        <v>41.522491349480966</v>
      </c>
      <c r="K28" s="76" t="s">
        <v>39</v>
      </c>
      <c r="L28" s="78"/>
    </row>
    <row r="29" spans="1:12" ht="21.75" customHeight="1" x14ac:dyDescent="0.2">
      <c r="A29" s="75">
        <v>7</v>
      </c>
      <c r="B29" s="92">
        <v>43</v>
      </c>
      <c r="C29" s="92"/>
      <c r="D29" s="91" t="s">
        <v>83</v>
      </c>
      <c r="E29" s="76" t="s">
        <v>84</v>
      </c>
      <c r="F29" s="92" t="s">
        <v>45</v>
      </c>
      <c r="G29" s="76" t="s">
        <v>61</v>
      </c>
      <c r="H29" s="88">
        <v>2.0104166666666666E-2</v>
      </c>
      <c r="I29" s="88">
        <f t="shared" si="0"/>
        <v>9.3171296296296058E-4</v>
      </c>
      <c r="J29" s="77">
        <f t="shared" si="1"/>
        <v>41.450777202072537</v>
      </c>
      <c r="K29" s="76" t="s">
        <v>39</v>
      </c>
      <c r="L29" s="78"/>
    </row>
    <row r="30" spans="1:12" ht="21.75" customHeight="1" x14ac:dyDescent="0.2">
      <c r="A30" s="75">
        <v>8</v>
      </c>
      <c r="B30" s="92">
        <v>26</v>
      </c>
      <c r="C30" s="92"/>
      <c r="D30" s="91" t="s">
        <v>85</v>
      </c>
      <c r="E30" s="76" t="s">
        <v>86</v>
      </c>
      <c r="F30" s="76" t="s">
        <v>33</v>
      </c>
      <c r="G30" s="76" t="s">
        <v>61</v>
      </c>
      <c r="H30" s="88">
        <v>2.0104166666666666E-2</v>
      </c>
      <c r="I30" s="88">
        <f t="shared" si="0"/>
        <v>9.3171296296296058E-4</v>
      </c>
      <c r="J30" s="77">
        <f t="shared" si="1"/>
        <v>41.450777202072537</v>
      </c>
      <c r="K30" s="76" t="s">
        <v>39</v>
      </c>
      <c r="L30" s="78"/>
    </row>
    <row r="31" spans="1:12" ht="21.75" customHeight="1" x14ac:dyDescent="0.2">
      <c r="A31" s="75">
        <v>9</v>
      </c>
      <c r="B31" s="92">
        <v>42</v>
      </c>
      <c r="C31" s="92"/>
      <c r="D31" s="91" t="s">
        <v>87</v>
      </c>
      <c r="E31" s="76" t="s">
        <v>88</v>
      </c>
      <c r="F31" s="92" t="s">
        <v>45</v>
      </c>
      <c r="G31" s="76" t="s">
        <v>61</v>
      </c>
      <c r="H31" s="88">
        <v>2.0517361111111111E-2</v>
      </c>
      <c r="I31" s="88">
        <f t="shared" si="0"/>
        <v>1.3449074074074058E-3</v>
      </c>
      <c r="J31" s="77">
        <f t="shared" si="1"/>
        <v>40.609137055837564</v>
      </c>
      <c r="K31" s="107" t="s">
        <v>44</v>
      </c>
      <c r="L31" s="78"/>
    </row>
    <row r="32" spans="1:12" ht="21.75" customHeight="1" x14ac:dyDescent="0.2">
      <c r="A32" s="75">
        <v>10</v>
      </c>
      <c r="B32" s="92">
        <v>63</v>
      </c>
      <c r="C32" s="92"/>
      <c r="D32" s="91" t="s">
        <v>89</v>
      </c>
      <c r="E32" s="76" t="s">
        <v>90</v>
      </c>
      <c r="F32" s="92" t="s">
        <v>39</v>
      </c>
      <c r="G32" s="76" t="s">
        <v>69</v>
      </c>
      <c r="H32" s="88">
        <v>2.0532407407407405E-2</v>
      </c>
      <c r="I32" s="88">
        <f t="shared" si="0"/>
        <v>1.3599537037037E-3</v>
      </c>
      <c r="J32" s="77">
        <f t="shared" si="1"/>
        <v>40.586245772266068</v>
      </c>
      <c r="K32" s="76" t="s">
        <v>44</v>
      </c>
      <c r="L32" s="78"/>
    </row>
    <row r="33" spans="1:12" ht="21.75" customHeight="1" x14ac:dyDescent="0.2">
      <c r="A33" s="75">
        <v>11</v>
      </c>
      <c r="B33" s="92">
        <v>62</v>
      </c>
      <c r="C33" s="92"/>
      <c r="D33" s="91" t="s">
        <v>91</v>
      </c>
      <c r="E33" s="76" t="s">
        <v>92</v>
      </c>
      <c r="F33" s="76" t="s">
        <v>33</v>
      </c>
      <c r="G33" s="76" t="s">
        <v>69</v>
      </c>
      <c r="H33" s="88">
        <v>2.0615740740740744E-2</v>
      </c>
      <c r="I33" s="88">
        <f t="shared" si="0"/>
        <v>1.4432870370370381E-3</v>
      </c>
      <c r="J33" s="77">
        <f t="shared" si="1"/>
        <v>40.426726558113423</v>
      </c>
      <c r="K33" s="76" t="s">
        <v>44</v>
      </c>
      <c r="L33" s="78"/>
    </row>
    <row r="34" spans="1:12" ht="21.75" customHeight="1" x14ac:dyDescent="0.2">
      <c r="A34" s="75">
        <v>12</v>
      </c>
      <c r="B34" s="92">
        <v>59</v>
      </c>
      <c r="C34" s="92"/>
      <c r="D34" s="91" t="s">
        <v>93</v>
      </c>
      <c r="E34" s="76" t="s">
        <v>94</v>
      </c>
      <c r="F34" s="92" t="s">
        <v>44</v>
      </c>
      <c r="G34" s="76" t="s">
        <v>60</v>
      </c>
      <c r="H34" s="88">
        <v>2.0724537037037038E-2</v>
      </c>
      <c r="I34" s="88">
        <f t="shared" si="0"/>
        <v>1.5520833333333324E-3</v>
      </c>
      <c r="J34" s="77">
        <f t="shared" si="1"/>
        <v>40.201005025125632</v>
      </c>
      <c r="K34" s="76" t="s">
        <v>44</v>
      </c>
      <c r="L34" s="78"/>
    </row>
    <row r="35" spans="1:12" ht="21.75" customHeight="1" x14ac:dyDescent="0.2">
      <c r="A35" s="75">
        <v>13</v>
      </c>
      <c r="B35" s="92">
        <v>65</v>
      </c>
      <c r="C35" s="92"/>
      <c r="D35" s="91" t="s">
        <v>95</v>
      </c>
      <c r="E35" s="76" t="s">
        <v>96</v>
      </c>
      <c r="F35" s="92" t="s">
        <v>44</v>
      </c>
      <c r="G35" s="76" t="s">
        <v>67</v>
      </c>
      <c r="H35" s="88">
        <v>2.1053240740740744E-2</v>
      </c>
      <c r="I35" s="88">
        <f t="shared" si="0"/>
        <v>1.8807870370370385E-3</v>
      </c>
      <c r="J35" s="77">
        <f t="shared" si="1"/>
        <v>39.582188015393072</v>
      </c>
      <c r="K35" s="76" t="s">
        <v>44</v>
      </c>
      <c r="L35" s="78"/>
    </row>
    <row r="36" spans="1:12" ht="21.75" customHeight="1" x14ac:dyDescent="0.2">
      <c r="A36" s="75">
        <v>14</v>
      </c>
      <c r="B36" s="92">
        <v>60</v>
      </c>
      <c r="C36" s="92"/>
      <c r="D36" s="91" t="s">
        <v>97</v>
      </c>
      <c r="E36" s="76" t="s">
        <v>98</v>
      </c>
      <c r="F36" s="92" t="s">
        <v>39</v>
      </c>
      <c r="G36" s="76" t="s">
        <v>69</v>
      </c>
      <c r="H36" s="88">
        <v>2.1108796296296296E-2</v>
      </c>
      <c r="I36" s="88">
        <f t="shared" si="0"/>
        <v>1.9363425925925902E-3</v>
      </c>
      <c r="J36" s="77">
        <f t="shared" si="1"/>
        <v>39.473684210526315</v>
      </c>
      <c r="K36" s="76" t="s">
        <v>44</v>
      </c>
      <c r="L36" s="78"/>
    </row>
    <row r="37" spans="1:12" ht="21.75" customHeight="1" x14ac:dyDescent="0.2">
      <c r="A37" s="75">
        <v>15</v>
      </c>
      <c r="B37" s="92">
        <v>31</v>
      </c>
      <c r="C37" s="92"/>
      <c r="D37" s="91" t="s">
        <v>99</v>
      </c>
      <c r="E37" s="76" t="s">
        <v>92</v>
      </c>
      <c r="F37" s="92" t="s">
        <v>39</v>
      </c>
      <c r="G37" s="76" t="s">
        <v>61</v>
      </c>
      <c r="H37" s="88">
        <v>2.1135416666666667E-2</v>
      </c>
      <c r="I37" s="88">
        <f t="shared" si="0"/>
        <v>1.9629629629629615E-3</v>
      </c>
      <c r="J37" s="77">
        <f t="shared" si="1"/>
        <v>39.430449069003288</v>
      </c>
      <c r="K37" s="76" t="s">
        <v>44</v>
      </c>
      <c r="L37" s="78"/>
    </row>
    <row r="38" spans="1:12" ht="21.75" customHeight="1" x14ac:dyDescent="0.2">
      <c r="A38" s="75">
        <v>16</v>
      </c>
      <c r="B38" s="92">
        <v>66</v>
      </c>
      <c r="C38" s="92"/>
      <c r="D38" s="91" t="s">
        <v>100</v>
      </c>
      <c r="E38" s="76" t="s">
        <v>101</v>
      </c>
      <c r="F38" s="92" t="s">
        <v>44</v>
      </c>
      <c r="G38" s="76" t="s">
        <v>67</v>
      </c>
      <c r="H38" s="88">
        <v>2.1137731481481483E-2</v>
      </c>
      <c r="I38" s="88">
        <f t="shared" si="0"/>
        <v>1.9652777777777776E-3</v>
      </c>
      <c r="J38" s="77">
        <f t="shared" si="1"/>
        <v>39.430449069003288</v>
      </c>
      <c r="K38" s="76" t="s">
        <v>44</v>
      </c>
      <c r="L38" s="78"/>
    </row>
    <row r="39" spans="1:12" ht="21.75" customHeight="1" x14ac:dyDescent="0.2">
      <c r="A39" s="75">
        <v>17</v>
      </c>
      <c r="B39" s="92">
        <v>67</v>
      </c>
      <c r="C39" s="92"/>
      <c r="D39" s="91" t="s">
        <v>102</v>
      </c>
      <c r="E39" s="76" t="s">
        <v>103</v>
      </c>
      <c r="F39" s="92" t="s">
        <v>44</v>
      </c>
      <c r="G39" s="76" t="s">
        <v>67</v>
      </c>
      <c r="H39" s="88">
        <v>2.1423611111111112E-2</v>
      </c>
      <c r="I39" s="88">
        <f t="shared" si="0"/>
        <v>2.2511574074074066E-3</v>
      </c>
      <c r="J39" s="77">
        <f t="shared" si="1"/>
        <v>38.897893030794165</v>
      </c>
      <c r="K39" s="76" t="s">
        <v>45</v>
      </c>
      <c r="L39" s="78"/>
    </row>
    <row r="40" spans="1:12" ht="21.75" customHeight="1" x14ac:dyDescent="0.2">
      <c r="A40" s="75">
        <v>18</v>
      </c>
      <c r="B40" s="92">
        <v>40</v>
      </c>
      <c r="C40" s="92"/>
      <c r="D40" s="91" t="s">
        <v>104</v>
      </c>
      <c r="E40" s="76" t="s">
        <v>105</v>
      </c>
      <c r="F40" s="92" t="s">
        <v>39</v>
      </c>
      <c r="G40" s="76" t="s">
        <v>61</v>
      </c>
      <c r="H40" s="88">
        <v>2.2180555555555554E-2</v>
      </c>
      <c r="I40" s="88">
        <f t="shared" si="0"/>
        <v>3.0081018518518486E-3</v>
      </c>
      <c r="J40" s="77">
        <f t="shared" si="1"/>
        <v>37.578288100208766</v>
      </c>
      <c r="K40" s="76" t="s">
        <v>45</v>
      </c>
      <c r="L40" s="78"/>
    </row>
    <row r="41" spans="1:12" ht="21.75" customHeight="1" x14ac:dyDescent="0.2">
      <c r="A41" s="75">
        <v>19</v>
      </c>
      <c r="B41" s="92">
        <v>68</v>
      </c>
      <c r="C41" s="92"/>
      <c r="D41" s="91" t="s">
        <v>106</v>
      </c>
      <c r="E41" s="76" t="s">
        <v>107</v>
      </c>
      <c r="F41" s="92" t="s">
        <v>44</v>
      </c>
      <c r="G41" s="76" t="s">
        <v>67</v>
      </c>
      <c r="H41" s="88">
        <v>2.2850694444444444E-2</v>
      </c>
      <c r="I41" s="88">
        <f t="shared" si="0"/>
        <v>3.6782407407407389E-3</v>
      </c>
      <c r="J41" s="77">
        <f t="shared" si="1"/>
        <v>36.474164133738604</v>
      </c>
      <c r="K41" s="76"/>
      <c r="L41" s="78"/>
    </row>
    <row r="42" spans="1:12" ht="21.75" customHeight="1" x14ac:dyDescent="0.2">
      <c r="A42" s="75">
        <v>20</v>
      </c>
      <c r="B42" s="92">
        <v>46</v>
      </c>
      <c r="C42" s="92"/>
      <c r="D42" s="91" t="s">
        <v>108</v>
      </c>
      <c r="E42" s="76" t="s">
        <v>109</v>
      </c>
      <c r="F42" s="92" t="s">
        <v>45</v>
      </c>
      <c r="G42" s="76" t="s">
        <v>61</v>
      </c>
      <c r="H42" s="88">
        <v>2.2879629629629628E-2</v>
      </c>
      <c r="I42" s="88">
        <f t="shared" si="0"/>
        <v>3.7071759259259228E-3</v>
      </c>
      <c r="J42" s="77">
        <f t="shared" si="1"/>
        <v>36.418816388467377</v>
      </c>
      <c r="K42" s="76"/>
      <c r="L42" s="78"/>
    </row>
    <row r="43" spans="1:12" ht="21.75" customHeight="1" x14ac:dyDescent="0.2">
      <c r="A43" s="75">
        <v>21</v>
      </c>
      <c r="B43" s="92">
        <v>38</v>
      </c>
      <c r="C43" s="92"/>
      <c r="D43" s="91" t="s">
        <v>110</v>
      </c>
      <c r="E43" s="76" t="s">
        <v>111</v>
      </c>
      <c r="F43" s="92" t="s">
        <v>39</v>
      </c>
      <c r="G43" s="76" t="s">
        <v>61</v>
      </c>
      <c r="H43" s="88">
        <v>2.3025462962962959E-2</v>
      </c>
      <c r="I43" s="88">
        <f t="shared" si="0"/>
        <v>3.8530092592592539E-3</v>
      </c>
      <c r="J43" s="77">
        <f t="shared" si="1"/>
        <v>36.199095022624434</v>
      </c>
      <c r="K43" s="76"/>
      <c r="L43" s="78"/>
    </row>
    <row r="44" spans="1:12" ht="21.75" customHeight="1" x14ac:dyDescent="0.2">
      <c r="A44" s="75">
        <v>22</v>
      </c>
      <c r="B44" s="92">
        <v>37</v>
      </c>
      <c r="C44" s="92"/>
      <c r="D44" s="91" t="s">
        <v>112</v>
      </c>
      <c r="E44" s="76" t="s">
        <v>113</v>
      </c>
      <c r="F44" s="92" t="s">
        <v>39</v>
      </c>
      <c r="G44" s="76" t="s">
        <v>61</v>
      </c>
      <c r="H44" s="88">
        <v>2.3185185185185184E-2</v>
      </c>
      <c r="I44" s="88">
        <f t="shared" si="0"/>
        <v>4.0127314814814782E-3</v>
      </c>
      <c r="J44" s="77">
        <f t="shared" si="1"/>
        <v>35.946080878681975</v>
      </c>
      <c r="K44" s="76"/>
      <c r="L44" s="78"/>
    </row>
    <row r="45" spans="1:12" ht="21.75" customHeight="1" x14ac:dyDescent="0.2">
      <c r="A45" s="75">
        <v>23</v>
      </c>
      <c r="B45" s="92">
        <v>35</v>
      </c>
      <c r="C45" s="92"/>
      <c r="D45" s="91" t="s">
        <v>114</v>
      </c>
      <c r="E45" s="76" t="s">
        <v>115</v>
      </c>
      <c r="F45" s="92" t="s">
        <v>39</v>
      </c>
      <c r="G45" s="76" t="s">
        <v>61</v>
      </c>
      <c r="H45" s="88">
        <v>2.3373842592592592E-2</v>
      </c>
      <c r="I45" s="88">
        <f t="shared" si="0"/>
        <v>4.2013888888888865E-3</v>
      </c>
      <c r="J45" s="77">
        <f t="shared" si="1"/>
        <v>35.661218424962854</v>
      </c>
      <c r="K45" s="76"/>
      <c r="L45" s="78"/>
    </row>
    <row r="46" spans="1:12" ht="21.75" customHeight="1" x14ac:dyDescent="0.2">
      <c r="A46" s="75">
        <v>24</v>
      </c>
      <c r="B46" s="92">
        <v>41</v>
      </c>
      <c r="C46" s="92"/>
      <c r="D46" s="91" t="s">
        <v>116</v>
      </c>
      <c r="E46" s="76" t="s">
        <v>117</v>
      </c>
      <c r="F46" s="92" t="s">
        <v>45</v>
      </c>
      <c r="G46" s="76" t="s">
        <v>61</v>
      </c>
      <c r="H46" s="88">
        <v>2.3387731481481485E-2</v>
      </c>
      <c r="I46" s="88">
        <f t="shared" si="0"/>
        <v>4.2152777777777796E-3</v>
      </c>
      <c r="J46" s="77">
        <f t="shared" si="1"/>
        <v>35.625927758535376</v>
      </c>
      <c r="K46" s="76"/>
      <c r="L46" s="78"/>
    </row>
    <row r="47" spans="1:12" ht="21.75" customHeight="1" x14ac:dyDescent="0.2">
      <c r="A47" s="75">
        <v>25</v>
      </c>
      <c r="B47" s="92">
        <v>45</v>
      </c>
      <c r="C47" s="92"/>
      <c r="D47" s="91" t="s">
        <v>118</v>
      </c>
      <c r="E47" s="76" t="s">
        <v>119</v>
      </c>
      <c r="F47" s="92" t="s">
        <v>45</v>
      </c>
      <c r="G47" s="76" t="s">
        <v>61</v>
      </c>
      <c r="H47" s="88">
        <v>2.4328703703703703E-2</v>
      </c>
      <c r="I47" s="88">
        <f t="shared" si="0"/>
        <v>5.1562499999999976E-3</v>
      </c>
      <c r="J47" s="77">
        <f t="shared" si="1"/>
        <v>34.253092293054237</v>
      </c>
      <c r="K47" s="76"/>
      <c r="L47" s="78"/>
    </row>
    <row r="48" spans="1:12" ht="21.75" customHeight="1" x14ac:dyDescent="0.2">
      <c r="A48" s="75" t="s">
        <v>70</v>
      </c>
      <c r="B48" s="92">
        <v>39</v>
      </c>
      <c r="C48" s="92"/>
      <c r="D48" s="91" t="s">
        <v>120</v>
      </c>
      <c r="E48" s="76" t="s">
        <v>121</v>
      </c>
      <c r="F48" s="92" t="s">
        <v>44</v>
      </c>
      <c r="G48" s="76" t="s">
        <v>61</v>
      </c>
      <c r="H48" s="88"/>
      <c r="I48" s="88"/>
      <c r="J48" s="77"/>
      <c r="K48" s="76"/>
      <c r="L48" s="78"/>
    </row>
    <row r="49" spans="1:12" ht="21.75" customHeight="1" x14ac:dyDescent="0.2">
      <c r="A49" s="75" t="s">
        <v>70</v>
      </c>
      <c r="B49" s="92">
        <v>29</v>
      </c>
      <c r="C49" s="92"/>
      <c r="D49" s="91" t="s">
        <v>122</v>
      </c>
      <c r="E49" s="76" t="s">
        <v>123</v>
      </c>
      <c r="F49" s="92" t="s">
        <v>39</v>
      </c>
      <c r="G49" s="76" t="s">
        <v>61</v>
      </c>
      <c r="H49" s="88"/>
      <c r="I49" s="88"/>
      <c r="J49" s="77"/>
      <c r="K49" s="76"/>
      <c r="L49" s="78"/>
    </row>
    <row r="50" spans="1:12" ht="21.75" customHeight="1" x14ac:dyDescent="0.2">
      <c r="A50" s="79" t="s">
        <v>70</v>
      </c>
      <c r="B50" s="92">
        <v>44</v>
      </c>
      <c r="C50" s="92"/>
      <c r="D50" s="91" t="s">
        <v>124</v>
      </c>
      <c r="E50" s="76" t="s">
        <v>123</v>
      </c>
      <c r="F50" s="92" t="s">
        <v>45</v>
      </c>
      <c r="G50" s="76" t="s">
        <v>61</v>
      </c>
      <c r="H50" s="88"/>
      <c r="I50" s="88"/>
      <c r="J50" s="77" t="str">
        <f>IFERROR($K$19*3600/(HOUR(H50)*3600+MINUTE(H50)*60+SECOND(H50)),"")</f>
        <v/>
      </c>
      <c r="K50" s="76"/>
      <c r="L50" s="78"/>
    </row>
    <row r="51" spans="1:12" ht="21.75" customHeight="1" thickBot="1" x14ac:dyDescent="0.25">
      <c r="A51" s="93" t="s">
        <v>70</v>
      </c>
      <c r="B51" s="94">
        <v>47</v>
      </c>
      <c r="C51" s="94"/>
      <c r="D51" s="95" t="s">
        <v>125</v>
      </c>
      <c r="E51" s="80" t="s">
        <v>126</v>
      </c>
      <c r="F51" s="94" t="s">
        <v>45</v>
      </c>
      <c r="G51" s="80" t="s">
        <v>61</v>
      </c>
      <c r="H51" s="89"/>
      <c r="I51" s="89"/>
      <c r="J51" s="81" t="str">
        <f t="shared" ref="J51" si="2">IFERROR($K$19*3600/(HOUR(H51)*3600+MINUTE(H51)*60+SECOND(H51)),"")</f>
        <v/>
      </c>
      <c r="K51" s="80"/>
      <c r="L51" s="82"/>
    </row>
    <row r="52" spans="1:12" ht="8.25" customHeight="1" thickTop="1" thickBot="1" x14ac:dyDescent="0.25">
      <c r="A52" s="96"/>
      <c r="B52" s="97"/>
      <c r="C52" s="97"/>
      <c r="D52" s="98"/>
      <c r="E52" s="99"/>
      <c r="F52" s="100"/>
      <c r="G52" s="101"/>
      <c r="H52" s="102"/>
      <c r="I52" s="103"/>
      <c r="J52" s="104"/>
      <c r="K52" s="105"/>
      <c r="L52" s="106"/>
    </row>
    <row r="53" spans="1:12" ht="15.75" thickTop="1" x14ac:dyDescent="0.2">
      <c r="A53" s="163" t="s">
        <v>5</v>
      </c>
      <c r="B53" s="158"/>
      <c r="C53" s="158"/>
      <c r="D53" s="158"/>
      <c r="E53" s="73"/>
      <c r="F53" s="73"/>
      <c r="G53" s="158" t="s">
        <v>6</v>
      </c>
      <c r="H53" s="158"/>
      <c r="I53" s="158"/>
      <c r="J53" s="158"/>
      <c r="K53" s="158"/>
      <c r="L53" s="159"/>
    </row>
    <row r="54" spans="1:12" x14ac:dyDescent="0.2">
      <c r="A54" s="15" t="s">
        <v>62</v>
      </c>
      <c r="B54" s="3"/>
      <c r="C54" s="42"/>
      <c r="D54" s="3"/>
      <c r="E54" s="51"/>
      <c r="F54" s="43"/>
      <c r="G54" s="44" t="s">
        <v>34</v>
      </c>
      <c r="H54" s="86">
        <v>3</v>
      </c>
      <c r="I54" s="62"/>
      <c r="J54" s="26"/>
      <c r="K54" s="83" t="s">
        <v>32</v>
      </c>
      <c r="L54" s="84">
        <f>COUNTIF(F23:F51,"ЗМС")</f>
        <v>0</v>
      </c>
    </row>
    <row r="55" spans="1:12" x14ac:dyDescent="0.2">
      <c r="A55" s="15" t="s">
        <v>63</v>
      </c>
      <c r="B55" s="3"/>
      <c r="C55" s="16"/>
      <c r="D55" s="3"/>
      <c r="E55" s="52"/>
      <c r="F55" s="46"/>
      <c r="G55" s="17" t="s">
        <v>27</v>
      </c>
      <c r="H55" s="85">
        <f>H56+H61</f>
        <v>29</v>
      </c>
      <c r="I55" s="63"/>
      <c r="J55" s="27"/>
      <c r="K55" s="83" t="s">
        <v>21</v>
      </c>
      <c r="L55" s="84">
        <f>COUNTIF(F23:F51,"МСМК")</f>
        <v>0</v>
      </c>
    </row>
    <row r="56" spans="1:12" x14ac:dyDescent="0.2">
      <c r="A56" s="15" t="s">
        <v>64</v>
      </c>
      <c r="B56" s="3"/>
      <c r="C56" s="19"/>
      <c r="D56" s="3"/>
      <c r="E56" s="52"/>
      <c r="F56" s="46"/>
      <c r="G56" s="17" t="s">
        <v>28</v>
      </c>
      <c r="H56" s="85">
        <f>H57+H58+H60</f>
        <v>25</v>
      </c>
      <c r="I56" s="63"/>
      <c r="J56" s="27"/>
      <c r="K56" s="83" t="s">
        <v>24</v>
      </c>
      <c r="L56" s="84">
        <f>COUNTIF(F23:F51,"МС")</f>
        <v>0</v>
      </c>
    </row>
    <row r="57" spans="1:12" x14ac:dyDescent="0.2">
      <c r="A57" s="15" t="s">
        <v>65</v>
      </c>
      <c r="B57" s="3"/>
      <c r="C57" s="19"/>
      <c r="D57" s="3"/>
      <c r="E57" s="52"/>
      <c r="F57" s="46"/>
      <c r="G57" s="17" t="s">
        <v>29</v>
      </c>
      <c r="H57" s="85">
        <f>COUNT(A23:A51)</f>
        <v>25</v>
      </c>
      <c r="I57" s="63"/>
      <c r="J57" s="27"/>
      <c r="K57" s="83" t="s">
        <v>33</v>
      </c>
      <c r="L57" s="84">
        <f>COUNTIF(F23:F51,"КМС")</f>
        <v>6</v>
      </c>
    </row>
    <row r="58" spans="1:12" x14ac:dyDescent="0.2">
      <c r="A58" s="15"/>
      <c r="B58" s="3"/>
      <c r="C58" s="19"/>
      <c r="D58" s="3"/>
      <c r="E58" s="52"/>
      <c r="F58" s="46"/>
      <c r="G58" s="17" t="s">
        <v>30</v>
      </c>
      <c r="H58" s="85">
        <f>COUNTIF(A23:A51,"НФ")</f>
        <v>0</v>
      </c>
      <c r="I58" s="63"/>
      <c r="J58" s="27"/>
      <c r="K58" s="83" t="s">
        <v>39</v>
      </c>
      <c r="L58" s="84">
        <f>COUNTIF(F23:F51,"1 СР")</f>
        <v>8</v>
      </c>
    </row>
    <row r="59" spans="1:12" x14ac:dyDescent="0.2">
      <c r="A59" s="15"/>
      <c r="B59" s="3"/>
      <c r="C59" s="3"/>
      <c r="D59" s="87"/>
      <c r="G59" s="83" t="s">
        <v>40</v>
      </c>
      <c r="H59" s="86">
        <f>COUNTIF(A23:A51,"ЛИМ")</f>
        <v>0</v>
      </c>
      <c r="I59" s="63"/>
      <c r="J59" s="27"/>
      <c r="K59" s="24" t="s">
        <v>44</v>
      </c>
      <c r="L59" s="45">
        <f>COUNTIF(F23:F51,"2 СР")</f>
        <v>8</v>
      </c>
    </row>
    <row r="60" spans="1:12" x14ac:dyDescent="0.2">
      <c r="A60" s="15"/>
      <c r="B60" s="3"/>
      <c r="C60" s="3"/>
      <c r="D60" s="3"/>
      <c r="E60" s="52"/>
      <c r="F60" s="46"/>
      <c r="G60" s="17" t="s">
        <v>35</v>
      </c>
      <c r="H60" s="85">
        <f>COUNTIF(A23:A51,"ДСКВ")</f>
        <v>0</v>
      </c>
      <c r="I60" s="63"/>
      <c r="J60" s="27"/>
      <c r="K60" s="24" t="s">
        <v>45</v>
      </c>
      <c r="L60" s="84">
        <f>COUNTIF(F23:F51,"3 СР")</f>
        <v>7</v>
      </c>
    </row>
    <row r="61" spans="1:12" x14ac:dyDescent="0.2">
      <c r="A61" s="15"/>
      <c r="B61" s="3"/>
      <c r="C61" s="3"/>
      <c r="D61" s="3"/>
      <c r="E61" s="53"/>
      <c r="F61" s="47"/>
      <c r="G61" s="17" t="s">
        <v>31</v>
      </c>
      <c r="H61" s="85">
        <f>COUNTIF(A23:A51,"НС")</f>
        <v>4</v>
      </c>
      <c r="I61" s="64"/>
      <c r="J61" s="28"/>
      <c r="K61" s="24"/>
      <c r="L61" s="18"/>
    </row>
    <row r="62" spans="1:12" ht="9.75" customHeight="1" x14ac:dyDescent="0.2">
      <c r="A62" s="15"/>
      <c r="B62" s="5"/>
      <c r="C62" s="5"/>
      <c r="D62" s="3"/>
      <c r="E62" s="32"/>
      <c r="L62" s="6"/>
    </row>
    <row r="63" spans="1:12" ht="15.75" x14ac:dyDescent="0.2">
      <c r="A63" s="160" t="s">
        <v>3</v>
      </c>
      <c r="B63" s="161"/>
      <c r="C63" s="161"/>
      <c r="D63" s="161"/>
      <c r="E63" s="161"/>
      <c r="F63" s="25"/>
      <c r="G63" s="161" t="s">
        <v>12</v>
      </c>
      <c r="H63" s="161"/>
      <c r="I63" s="161" t="s">
        <v>4</v>
      </c>
      <c r="J63" s="161"/>
      <c r="K63" s="161"/>
      <c r="L63" s="162"/>
    </row>
    <row r="64" spans="1:12" x14ac:dyDescent="0.2">
      <c r="A64" s="153"/>
      <c r="B64" s="116"/>
      <c r="C64" s="116"/>
      <c r="D64" s="116"/>
      <c r="E64" s="116"/>
      <c r="F64" s="154"/>
      <c r="G64" s="154"/>
      <c r="H64" s="154"/>
      <c r="I64" s="154"/>
      <c r="J64" s="154"/>
      <c r="K64" s="154"/>
      <c r="L64" s="155"/>
    </row>
    <row r="65" spans="1:12" x14ac:dyDescent="0.2">
      <c r="A65" s="70"/>
      <c r="B65" s="69"/>
      <c r="C65" s="69"/>
      <c r="D65" s="69"/>
      <c r="E65" s="54"/>
      <c r="F65" s="69"/>
      <c r="G65" s="69"/>
      <c r="I65" s="57"/>
      <c r="J65" s="69"/>
      <c r="K65" s="69"/>
      <c r="L65" s="71"/>
    </row>
    <row r="66" spans="1:12" x14ac:dyDescent="0.2">
      <c r="A66" s="70"/>
      <c r="B66" s="69"/>
      <c r="C66" s="69"/>
      <c r="D66" s="69"/>
      <c r="E66" s="54"/>
      <c r="F66" s="69"/>
      <c r="G66" s="69"/>
      <c r="I66" s="57"/>
      <c r="J66" s="69"/>
      <c r="K66" s="69"/>
      <c r="L66" s="71"/>
    </row>
    <row r="67" spans="1:12" x14ac:dyDescent="0.2">
      <c r="A67" s="70"/>
      <c r="B67" s="69"/>
      <c r="C67" s="69"/>
      <c r="D67" s="69"/>
      <c r="E67" s="54"/>
      <c r="F67" s="69"/>
      <c r="G67" s="69"/>
      <c r="I67" s="57"/>
      <c r="J67" s="69"/>
      <c r="K67" s="69"/>
      <c r="L67" s="71"/>
    </row>
    <row r="68" spans="1:12" x14ac:dyDescent="0.2">
      <c r="A68" s="70"/>
      <c r="B68" s="69"/>
      <c r="C68" s="69"/>
      <c r="D68" s="69"/>
      <c r="E68" s="54"/>
      <c r="F68" s="69"/>
      <c r="G68" s="69"/>
      <c r="I68" s="57"/>
      <c r="J68" s="69"/>
      <c r="K68" s="69"/>
      <c r="L68" s="71"/>
    </row>
    <row r="69" spans="1:12" ht="16.5" thickBot="1" x14ac:dyDescent="0.25">
      <c r="A69" s="144" t="s">
        <v>42</v>
      </c>
      <c r="B69" s="145"/>
      <c r="C69" s="145"/>
      <c r="D69" s="145"/>
      <c r="E69" s="145"/>
      <c r="F69" s="50"/>
      <c r="G69" s="145" t="str">
        <f>G17</f>
        <v>ИВАШИН И.Е. (ВК, г. Челябинск )</v>
      </c>
      <c r="H69" s="145"/>
      <c r="I69" s="145" t="str">
        <f>G18</f>
        <v>СТРЕЖНЕВА Д.А. (ВК, г. Челябинск )</v>
      </c>
      <c r="J69" s="145"/>
      <c r="K69" s="145"/>
      <c r="L69" s="146"/>
    </row>
    <row r="70" spans="1:12" ht="13.5" thickTop="1" x14ac:dyDescent="0.2"/>
  </sheetData>
  <sortState ref="B23:H30">
    <sortCondition ref="H23:H30"/>
  </sortState>
  <mergeCells count="41">
    <mergeCell ref="A69:E69"/>
    <mergeCell ref="G69:H69"/>
    <mergeCell ref="I69:L69"/>
    <mergeCell ref="H21:H22"/>
    <mergeCell ref="I21:I22"/>
    <mergeCell ref="J21:J22"/>
    <mergeCell ref="K21:K22"/>
    <mergeCell ref="A64:E64"/>
    <mergeCell ref="F64:L64"/>
    <mergeCell ref="L21:L22"/>
    <mergeCell ref="G53:L53"/>
    <mergeCell ref="A63:E63"/>
    <mergeCell ref="G63:H63"/>
    <mergeCell ref="I63:L63"/>
    <mergeCell ref="F21:F22"/>
    <mergeCell ref="A53:D53"/>
    <mergeCell ref="A7:L7"/>
    <mergeCell ref="A9:L9"/>
    <mergeCell ref="A10:L10"/>
    <mergeCell ref="A11:L11"/>
    <mergeCell ref="H18:L18"/>
    <mergeCell ref="A13:D13"/>
    <mergeCell ref="A14:D14"/>
    <mergeCell ref="A8:L8"/>
    <mergeCell ref="A12:L12"/>
    <mergeCell ref="H15:L15"/>
    <mergeCell ref="H16:L16"/>
    <mergeCell ref="H17:L17"/>
    <mergeCell ref="A15:G15"/>
    <mergeCell ref="A1:L1"/>
    <mergeCell ref="A2:L2"/>
    <mergeCell ref="A3:L3"/>
    <mergeCell ref="A4:L4"/>
    <mergeCell ref="A6:L6"/>
    <mergeCell ref="A5:L5"/>
    <mergeCell ref="G21:G22"/>
    <mergeCell ref="A21:A22"/>
    <mergeCell ref="B21:B22"/>
    <mergeCell ref="C21:C22"/>
    <mergeCell ref="D21:D22"/>
    <mergeCell ref="E21:E22"/>
  </mergeCells>
  <conditionalFormatting sqref="G60:G61 G57:G58">
    <cfRule type="duplicateValues" dxfId="0" priority="2"/>
  </conditionalFormatting>
  <printOptions horizontalCentered="1"/>
  <pageMargins left="0.19685039370078741" right="0.19685039370078741" top="0.59055118110236227" bottom="0.59055118110236227" header="0.15748031496062992" footer="0.11811023622047245"/>
  <pageSetup paperSize="256" scale="84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ИГ</vt:lpstr>
      <vt:lpstr>ИГ!Заголовки_для_печати</vt:lpstr>
      <vt:lpstr>ИГ!Область_печати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2021-07-08T19:40:04Z</cp:lastPrinted>
  <dcterms:created xsi:type="dcterms:W3CDTF">1996-10-08T23:32:33Z</dcterms:created>
  <dcterms:modified xsi:type="dcterms:W3CDTF">2021-07-13T09:56:13Z</dcterms:modified>
</cp:coreProperties>
</file>