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2A7CC4B1-B03A-4131-99EC-5500D5B6D56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1" i="2" l="1"/>
  <c r="K62" i="2" l="1"/>
  <c r="K60" i="2"/>
  <c r="I60" i="2"/>
  <c r="H71" i="2" l="1"/>
  <c r="E71" i="2"/>
  <c r="I63" i="2"/>
  <c r="I62" i="2"/>
  <c r="I61" i="2"/>
  <c r="K59" i="2"/>
  <c r="K58" i="2"/>
  <c r="K57" i="2"/>
  <c r="I59" i="2" l="1"/>
  <c r="I58" i="2" s="1"/>
</calcChain>
</file>

<file path=xl/sharedStrings.xml><?xml version="1.0" encoding="utf-8"?>
<sst xmlns="http://schemas.openxmlformats.org/spreadsheetml/2006/main" count="196" uniqueCount="113">
  <si>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</si>
  <si>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</si>
  <si>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</si>
  <si>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</si>
  <si>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</si>
  <si>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</si>
  <si>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</si>
  <si>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</si>
  <si>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</si>
  <si>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</si>
  <si>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</si>
  <si>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</si>
  <si>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</si>
  <si>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</si>
  <si>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</si>
  <si>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</si>
  <si>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</si>
  <si>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</si>
  <si>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</si>
  <si>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</si>
  <si>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</si>
  <si>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</si>
  <si>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</si>
  <si>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</si>
  <si>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</si>
  <si>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</si>
  <si>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</si>
  <si>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</si>
  <si>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</si>
  <si>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</si>
  <si>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</si>
  <si>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</si>
  <si>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</si>
  <si>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</si>
  <si>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</si>
  <si>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</si>
  <si>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</si>
  <si>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</si>
  <si>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</si>
  <si>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</si>
  <si>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</si>
  <si>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</si>
  <si>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</si>
  <si>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</si>
  <si>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</si>
  <si>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</si>
  <si>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</si>
  <si>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</si>
  <si>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</si>
  <si>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</si>
  <si>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</si>
  <si>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</si>
  <si>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</si>
  <si>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</si>
  <si>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</si>
  <si>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 xml:space="preserve"> МЕСТО ПРОВЕДЕНИЯ: г. Пенза</t>
  </si>
  <si>
    <t>Пензенская обл.</t>
  </si>
  <si>
    <t>БУКОВА О.Ю. (IК, г. Пенза)</t>
  </si>
  <si>
    <t>МУНИЦИПАЛЬНОЕ БЮДЖЕТНОЕ УЧРЕЖДЕНИЕ ДОПОЛНИТЕЛЬНОГО ОБРАЗОВАНИЯ "СПОРТИВНАЯ ШКОЛА №4 г. ПЕНЗЫ"</t>
  </si>
  <si>
    <t>№ ЕКП 2023: 29853</t>
  </si>
  <si>
    <t>ГБУ ДО "Московская академия велосипедного спорта"</t>
  </si>
  <si>
    <t>ГБУ ДО РМ "СШОР по велоспорту"</t>
  </si>
  <si>
    <t>ГБУ ДО РМ"СШОР по велоспорту"</t>
  </si>
  <si>
    <t>МБУ ДО СШ №4 г.Пензы</t>
  </si>
  <si>
    <t>ГБУ МО "СШОР по велоспорту"</t>
  </si>
  <si>
    <t>Брянская обл.</t>
  </si>
  <si>
    <t>Московская обл.</t>
  </si>
  <si>
    <t>Иванов Егор</t>
  </si>
  <si>
    <t>Юноши 15-16 лет</t>
  </si>
  <si>
    <t>Стефанович Георгий</t>
  </si>
  <si>
    <t>Бакулин  Юрий</t>
  </si>
  <si>
    <t>Девяткин Илья</t>
  </si>
  <si>
    <t>Одоевцев Артем</t>
  </si>
  <si>
    <t>Беляков Владимир</t>
  </si>
  <si>
    <t>Котельников Никита</t>
  </si>
  <si>
    <t>Акимов Дмитрий</t>
  </si>
  <si>
    <t>Шерганов Данила</t>
  </si>
  <si>
    <t>Сухов Максим</t>
  </si>
  <si>
    <t>Сабусов Егор</t>
  </si>
  <si>
    <t>Филиппов Максим</t>
  </si>
  <si>
    <t>Карманов Артем</t>
  </si>
  <si>
    <t>Кондратьев Михаил</t>
  </si>
  <si>
    <t>Козинка Роман</t>
  </si>
  <si>
    <t>Скакодуб Алексей</t>
  </si>
  <si>
    <t>Аксенов Антон</t>
  </si>
  <si>
    <t>Петров Михаил</t>
  </si>
  <si>
    <t>Богомолов Максим</t>
  </si>
  <si>
    <t>Изюмов Иван</t>
  </si>
  <si>
    <t>Караваев Владимир</t>
  </si>
  <si>
    <t>Саушкин Тимофей</t>
  </si>
  <si>
    <t>Сёмин Сергей</t>
  </si>
  <si>
    <t>Бацунов Андрей</t>
  </si>
  <si>
    <t>Шестаков Артем</t>
  </si>
  <si>
    <t>Шапошников Владислав</t>
  </si>
  <si>
    <t>Лыткин Ярослав</t>
  </si>
  <si>
    <t>Устинов Алексей</t>
  </si>
  <si>
    <t>Шуваев Константин</t>
  </si>
  <si>
    <t>Веселов Егор</t>
  </si>
  <si>
    <t>Кузьмичев Алексей</t>
  </si>
  <si>
    <t>Второв Роман</t>
  </si>
  <si>
    <t>Николаенко Александр</t>
  </si>
  <si>
    <t>Краснодарский край</t>
  </si>
  <si>
    <t>ГБПОУ "МССУОР №2 " Москомспорта</t>
  </si>
  <si>
    <t>ГБУ БО СШОР РУСЬ</t>
  </si>
  <si>
    <t>ГБУ МО"СШОР по велоспорту"</t>
  </si>
  <si>
    <t>ГБУ ДО МО"СШОР по велоспорту"</t>
  </si>
  <si>
    <t>ГБУ ДО КК "СШОР по велосипедному спорту"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</si>
  <si>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</si>
  <si>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t>№ ВРВС: 0080001611Я</t>
  </si>
  <si>
    <t xml:space="preserve"> ДАТА ПРОВЕДЕНИЯ: 28-29 апреля 2023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</si>
  <si>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</si>
  <si>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ВМХ - гонка - "Классик" (или "Классик-смешанная")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</si>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</sst>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4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5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8" xfId="2" applyFont="1" applyBorder="1" applyAlignment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7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7" xfId="2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14" fontId="5" fillId="0" borderId="23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0" fontId="22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4" fillId="2" borderId="34" xfId="12" applyFont="1" applyFill="1" applyBorder="1" applyAlignment="1">
      <alignment horizontal="center" vertical="center" wrapText="1"/>
    </xf>
    <xf numFmtId="46" fontId="14" fillId="2" borderId="34" xfId="12" applyNumberFormat="1" applyFont="1" applyFill="1" applyBorder="1" applyAlignment="1">
      <alignment horizontal="center" vertical="center" wrapText="1"/>
    </xf>
    <xf numFmtId="0" fontId="14" fillId="2" borderId="35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17" fillId="0" borderId="1" xfId="11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226219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2</xdr:col>
      <xdr:colOff>223343</xdr:colOff>
      <xdr:row>2</xdr:row>
      <xdr:rowOff>257241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14300"/>
          <a:ext cx="890093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O71"/>
  <sheetViews>
    <sheetView tabSelected="1" view="pageBreakPreview" topLeftCell="A47" zoomScaleNormal="100" zoomScaleSheetLayoutView="100" zoomScalePageLayoutView="95" workbookViewId="0">
      <selection activeCell="G22" sqref="G22:G54"/>
    </sheetView>
  </sheetViews>
  <sheetFormatPr defaultColWidth="9.109375" defaultRowHeight="13.8" x14ac:dyDescent="0.25"/>
  <cols>
    <col min="1" max="1" width="6.5546875" style="1" customWidth="1"/>
    <col min="2" max="2" width="7.88671875" style="2" customWidth="1"/>
    <col min="3" max="3" width="12.88671875" style="2" customWidth="1"/>
    <col min="4" max="4" width="19.88671875" style="1" customWidth="1"/>
    <col min="5" max="5" width="12.44140625" style="1" customWidth="1"/>
    <col min="6" max="6" width="8.6640625" style="1" customWidth="1"/>
    <col min="7" max="7" width="19.109375" style="1" customWidth="1"/>
    <col min="8" max="8" width="32.88671875" style="1" customWidth="1"/>
    <col min="9" max="9" width="27.44140625" style="1" customWidth="1"/>
    <col min="10" max="10" width="16.109375" style="1" customWidth="1"/>
    <col min="11" max="11" width="16.6640625" style="1" customWidth="1"/>
    <col min="12" max="1003" width="9.109375" style="1"/>
  </cols>
  <sheetData>
    <row r="1" spans="1:11" ht="22.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6.25" customHeight="1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3" customFormat="1" ht="22.5" customHeight="1" x14ac:dyDescent="0.2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2.5" customHeight="1" x14ac:dyDescent="0.2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1" customHeight="1" x14ac:dyDescent="0.25">
      <c r="A5" s="104" t="s">
        <v>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3" customFormat="1" ht="28.8" x14ac:dyDescent="0.2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3" customFormat="1" ht="18" customHeight="1" x14ac:dyDescent="0.25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3" customFormat="1" ht="6" customHeight="1" thickBo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" customHeight="1" thickTop="1" x14ac:dyDescent="0.25">
      <c r="A9" s="102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8" customHeight="1" x14ac:dyDescent="0.25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9.5" customHeight="1" x14ac:dyDescent="0.25">
      <c r="A11" s="103" t="s">
        <v>68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7.5" customHeigh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5.6" x14ac:dyDescent="0.25">
      <c r="A13" s="96" t="s">
        <v>55</v>
      </c>
      <c r="B13" s="96"/>
      <c r="C13" s="96"/>
      <c r="D13" s="96"/>
      <c r="E13" s="4"/>
      <c r="F13" s="4"/>
      <c r="H13" s="58" t="s">
        <v>107</v>
      </c>
      <c r="I13" s="4"/>
      <c r="J13" s="5"/>
      <c r="K13" s="6" t="s">
        <v>108</v>
      </c>
    </row>
    <row r="14" spans="1:11" ht="15.6" x14ac:dyDescent="0.25">
      <c r="A14" s="97" t="s">
        <v>109</v>
      </c>
      <c r="B14" s="97"/>
      <c r="C14" s="97"/>
      <c r="D14" s="97"/>
      <c r="E14" s="7"/>
      <c r="F14" s="7"/>
      <c r="H14" s="59" t="s">
        <v>110</v>
      </c>
      <c r="I14" s="7"/>
      <c r="J14" s="8"/>
      <c r="K14" s="62" t="s">
        <v>59</v>
      </c>
    </row>
    <row r="15" spans="1:11" ht="14.4" x14ac:dyDescent="0.25">
      <c r="A15" s="98" t="s">
        <v>5</v>
      </c>
      <c r="B15" s="98"/>
      <c r="C15" s="98"/>
      <c r="D15" s="98"/>
      <c r="E15" s="98"/>
      <c r="F15" s="98"/>
      <c r="G15" s="98"/>
      <c r="H15" s="98"/>
      <c r="I15" s="99" t="s">
        <v>6</v>
      </c>
      <c r="J15" s="99"/>
      <c r="K15" s="99"/>
    </row>
    <row r="16" spans="1:11" ht="14.4" x14ac:dyDescent="0.25">
      <c r="A16" s="9" t="s">
        <v>7</v>
      </c>
      <c r="B16" s="10"/>
      <c r="C16" s="10"/>
      <c r="D16" s="11"/>
      <c r="E16" s="12"/>
      <c r="F16" s="11"/>
      <c r="G16" s="13"/>
      <c r="H16" s="51"/>
      <c r="I16" s="88" t="s">
        <v>47</v>
      </c>
      <c r="J16" s="88"/>
      <c r="K16" s="88"/>
    </row>
    <row r="17" spans="1:11" ht="14.4" x14ac:dyDescent="0.25">
      <c r="A17" s="9" t="s">
        <v>8</v>
      </c>
      <c r="B17" s="10"/>
      <c r="C17" s="10"/>
      <c r="D17" s="13"/>
      <c r="E17" s="12"/>
      <c r="F17" s="11"/>
      <c r="G17" s="14"/>
      <c r="H17" s="60" t="s">
        <v>45</v>
      </c>
      <c r="I17" s="15" t="s">
        <v>9</v>
      </c>
      <c r="J17" s="16"/>
      <c r="K17" s="57">
        <v>3</v>
      </c>
    </row>
    <row r="18" spans="1:11" ht="14.4" x14ac:dyDescent="0.25">
      <c r="A18" s="17" t="s">
        <v>10</v>
      </c>
      <c r="B18" s="10"/>
      <c r="C18" s="10"/>
      <c r="D18" s="13"/>
      <c r="E18" s="12"/>
      <c r="F18" s="11"/>
      <c r="G18" s="14"/>
      <c r="H18" s="60" t="s">
        <v>57</v>
      </c>
      <c r="I18" s="15" t="s">
        <v>11</v>
      </c>
      <c r="J18" s="16"/>
      <c r="K18" s="57">
        <v>1</v>
      </c>
    </row>
    <row r="19" spans="1:11" ht="15" thickBot="1" x14ac:dyDescent="0.3">
      <c r="A19" s="9" t="s">
        <v>12</v>
      </c>
      <c r="B19" s="18"/>
      <c r="C19" s="18"/>
      <c r="D19" s="14"/>
      <c r="E19" s="14"/>
      <c r="F19" s="14"/>
      <c r="G19" s="19"/>
      <c r="H19" s="61" t="s">
        <v>46</v>
      </c>
      <c r="I19" s="20" t="s">
        <v>44</v>
      </c>
      <c r="J19" s="55">
        <v>372</v>
      </c>
      <c r="K19" s="56">
        <v>372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7" customFormat="1" ht="42.75" customHeight="1" thickTop="1" x14ac:dyDescent="0.25">
      <c r="A21" s="74" t="s">
        <v>13</v>
      </c>
      <c r="B21" s="72" t="s">
        <v>14</v>
      </c>
      <c r="C21" s="72" t="s">
        <v>15</v>
      </c>
      <c r="D21" s="72" t="s">
        <v>16</v>
      </c>
      <c r="E21" s="72" t="s">
        <v>17</v>
      </c>
      <c r="F21" s="72" t="s">
        <v>18</v>
      </c>
      <c r="G21" s="72" t="s">
        <v>19</v>
      </c>
      <c r="H21" s="72" t="s">
        <v>20</v>
      </c>
      <c r="I21" s="73" t="s">
        <v>21</v>
      </c>
      <c r="J21" s="25" t="s">
        <v>22</v>
      </c>
      <c r="K21" s="26" t="s">
        <v>23</v>
      </c>
    </row>
    <row r="22" spans="1:11" s="28" customFormat="1" ht="27" customHeight="1" x14ac:dyDescent="0.25">
      <c r="A22" s="80">
        <v>1</v>
      </c>
      <c r="B22" s="67">
        <v>116</v>
      </c>
      <c r="C22" s="68">
        <v>10076514489</v>
      </c>
      <c r="D22" s="69" t="s">
        <v>69</v>
      </c>
      <c r="E22" s="65">
        <v>40045</v>
      </c>
      <c r="F22" s="68" t="s">
        <v>25</v>
      </c>
      <c r="G22" s="69" t="s">
        <v>51</v>
      </c>
      <c r="H22" s="70" t="s">
        <v>60</v>
      </c>
      <c r="I22" s="71"/>
      <c r="J22" s="71"/>
      <c r="K22" s="54"/>
    </row>
    <row r="23" spans="1:11" s="28" customFormat="1" ht="27" customHeight="1" x14ac:dyDescent="0.25">
      <c r="A23" s="80">
        <v>2</v>
      </c>
      <c r="B23" s="67">
        <v>318</v>
      </c>
      <c r="C23" s="68">
        <v>10091604760</v>
      </c>
      <c r="D23" s="69" t="s">
        <v>73</v>
      </c>
      <c r="E23" s="65">
        <v>39907</v>
      </c>
      <c r="F23" s="68" t="s">
        <v>35</v>
      </c>
      <c r="G23" s="69" t="s">
        <v>51</v>
      </c>
      <c r="H23" s="70" t="s">
        <v>60</v>
      </c>
      <c r="I23" s="71"/>
      <c r="J23" s="71"/>
      <c r="K23" s="54"/>
    </row>
    <row r="24" spans="1:11" s="28" customFormat="1" ht="27" customHeight="1" x14ac:dyDescent="0.25">
      <c r="A24" s="80">
        <v>3</v>
      </c>
      <c r="B24" s="67">
        <v>876</v>
      </c>
      <c r="C24" s="68">
        <v>10080506950</v>
      </c>
      <c r="D24" s="69" t="s">
        <v>71</v>
      </c>
      <c r="E24" s="65">
        <v>40137</v>
      </c>
      <c r="F24" s="68" t="s">
        <v>25</v>
      </c>
      <c r="G24" s="69" t="s">
        <v>51</v>
      </c>
      <c r="H24" s="70" t="s">
        <v>60</v>
      </c>
      <c r="I24" s="71"/>
      <c r="J24" s="71"/>
      <c r="K24" s="54"/>
    </row>
    <row r="25" spans="1:11" s="28" customFormat="1" ht="27" customHeight="1" x14ac:dyDescent="0.25">
      <c r="A25" s="80">
        <v>4</v>
      </c>
      <c r="B25" s="67">
        <v>523</v>
      </c>
      <c r="C25" s="68">
        <v>10080214839</v>
      </c>
      <c r="D25" s="69" t="s">
        <v>72</v>
      </c>
      <c r="E25" s="65">
        <v>39902</v>
      </c>
      <c r="F25" s="68" t="s">
        <v>25</v>
      </c>
      <c r="G25" s="69" t="s">
        <v>51</v>
      </c>
      <c r="H25" s="70" t="s">
        <v>60</v>
      </c>
      <c r="I25" s="71"/>
      <c r="J25" s="71"/>
      <c r="K25" s="54"/>
    </row>
    <row r="26" spans="1:11" s="28" customFormat="1" ht="27" customHeight="1" x14ac:dyDescent="0.25">
      <c r="A26" s="80">
        <v>5</v>
      </c>
      <c r="B26" s="67">
        <v>616</v>
      </c>
      <c r="C26" s="68">
        <v>10094917716</v>
      </c>
      <c r="D26" s="69" t="s">
        <v>70</v>
      </c>
      <c r="E26" s="65">
        <v>39933</v>
      </c>
      <c r="F26" s="68" t="s">
        <v>35</v>
      </c>
      <c r="G26" s="69" t="s">
        <v>51</v>
      </c>
      <c r="H26" s="69" t="s">
        <v>102</v>
      </c>
      <c r="I26" s="71"/>
      <c r="J26" s="71"/>
      <c r="K26" s="54"/>
    </row>
    <row r="27" spans="1:11" s="28" customFormat="1" ht="27" customHeight="1" x14ac:dyDescent="0.25">
      <c r="A27" s="80">
        <v>6</v>
      </c>
      <c r="B27" s="67">
        <v>68</v>
      </c>
      <c r="C27" s="68">
        <v>10076197625</v>
      </c>
      <c r="D27" s="69" t="s">
        <v>74</v>
      </c>
      <c r="E27" s="65">
        <v>40193</v>
      </c>
      <c r="F27" s="68" t="s">
        <v>25</v>
      </c>
      <c r="G27" s="69" t="s">
        <v>112</v>
      </c>
      <c r="H27" s="69" t="s">
        <v>61</v>
      </c>
      <c r="I27" s="71"/>
      <c r="J27" s="71"/>
      <c r="K27" s="54"/>
    </row>
    <row r="28" spans="1:11" s="28" customFormat="1" ht="27" customHeight="1" x14ac:dyDescent="0.25">
      <c r="A28" s="80">
        <v>7</v>
      </c>
      <c r="B28" s="67">
        <v>32</v>
      </c>
      <c r="C28" s="68">
        <v>10103713996</v>
      </c>
      <c r="D28" s="69" t="s">
        <v>67</v>
      </c>
      <c r="E28" s="65">
        <v>40058</v>
      </c>
      <c r="F28" s="68" t="s">
        <v>35</v>
      </c>
      <c r="G28" s="69" t="s">
        <v>65</v>
      </c>
      <c r="H28" s="69" t="s">
        <v>103</v>
      </c>
      <c r="I28" s="71"/>
      <c r="J28" s="71"/>
      <c r="K28" s="54"/>
    </row>
    <row r="29" spans="1:11" s="28" customFormat="1" ht="27" customHeight="1" x14ac:dyDescent="0.25">
      <c r="A29" s="80">
        <v>8</v>
      </c>
      <c r="B29" s="67">
        <v>50</v>
      </c>
      <c r="C29" s="68">
        <v>10091231514</v>
      </c>
      <c r="D29" s="69" t="s">
        <v>76</v>
      </c>
      <c r="E29" s="65">
        <v>40200</v>
      </c>
      <c r="F29" s="68" t="s">
        <v>25</v>
      </c>
      <c r="G29" s="69" t="s">
        <v>112</v>
      </c>
      <c r="H29" s="69" t="s">
        <v>62</v>
      </c>
      <c r="I29" s="71"/>
      <c r="J29" s="71"/>
      <c r="K29" s="54"/>
    </row>
    <row r="30" spans="1:11" s="28" customFormat="1" ht="27" customHeight="1" x14ac:dyDescent="0.25">
      <c r="A30" s="80">
        <v>9</v>
      </c>
      <c r="B30" s="67">
        <v>888</v>
      </c>
      <c r="C30" s="68">
        <v>10092620634</v>
      </c>
      <c r="D30" s="69" t="s">
        <v>77</v>
      </c>
      <c r="E30" s="65">
        <v>40129</v>
      </c>
      <c r="F30" s="68" t="s">
        <v>35</v>
      </c>
      <c r="G30" s="69" t="s">
        <v>51</v>
      </c>
      <c r="H30" s="70" t="s">
        <v>60</v>
      </c>
      <c r="I30" s="71"/>
      <c r="J30" s="71"/>
      <c r="K30" s="54"/>
    </row>
    <row r="31" spans="1:11" s="28" customFormat="1" ht="27" customHeight="1" x14ac:dyDescent="0.25">
      <c r="A31" s="80">
        <v>10</v>
      </c>
      <c r="B31" s="67">
        <v>880</v>
      </c>
      <c r="C31" s="68">
        <v>10089252007</v>
      </c>
      <c r="D31" s="69" t="s">
        <v>79</v>
      </c>
      <c r="E31" s="65">
        <v>40280</v>
      </c>
      <c r="F31" s="68" t="s">
        <v>35</v>
      </c>
      <c r="G31" s="69" t="s">
        <v>51</v>
      </c>
      <c r="H31" s="70" t="s">
        <v>60</v>
      </c>
      <c r="I31" s="71"/>
      <c r="J31" s="71"/>
      <c r="K31" s="54"/>
    </row>
    <row r="32" spans="1:11" s="28" customFormat="1" ht="27" customHeight="1" x14ac:dyDescent="0.25">
      <c r="A32" s="80">
        <v>11</v>
      </c>
      <c r="B32" s="67">
        <v>58</v>
      </c>
      <c r="C32" s="68">
        <v>10090062763</v>
      </c>
      <c r="D32" s="69" t="s">
        <v>75</v>
      </c>
      <c r="E32" s="65">
        <v>39898</v>
      </c>
      <c r="F32" s="68" t="s">
        <v>35</v>
      </c>
      <c r="G32" s="69" t="s">
        <v>56</v>
      </c>
      <c r="H32" s="69" t="s">
        <v>63</v>
      </c>
      <c r="I32" s="71"/>
      <c r="J32" s="71"/>
      <c r="K32" s="54"/>
    </row>
    <row r="33" spans="1:11" s="28" customFormat="1" ht="27" customHeight="1" x14ac:dyDescent="0.25">
      <c r="A33" s="80">
        <v>12</v>
      </c>
      <c r="B33" s="67">
        <v>696</v>
      </c>
      <c r="C33" s="68">
        <v>10115808583</v>
      </c>
      <c r="D33" s="69" t="s">
        <v>84</v>
      </c>
      <c r="E33" s="65">
        <v>40200</v>
      </c>
      <c r="F33" s="68" t="s">
        <v>37</v>
      </c>
      <c r="G33" s="69" t="s">
        <v>51</v>
      </c>
      <c r="H33" s="70" t="s">
        <v>60</v>
      </c>
      <c r="I33" s="71"/>
      <c r="J33" s="71"/>
      <c r="K33" s="54"/>
    </row>
    <row r="34" spans="1:11" s="28" customFormat="1" ht="27" customHeight="1" x14ac:dyDescent="0.25">
      <c r="A34" s="80">
        <v>13</v>
      </c>
      <c r="B34" s="67">
        <v>239</v>
      </c>
      <c r="C34" s="68">
        <v>10115647222</v>
      </c>
      <c r="D34" s="69" t="s">
        <v>81</v>
      </c>
      <c r="E34" s="65">
        <v>40426</v>
      </c>
      <c r="F34" s="68" t="s">
        <v>25</v>
      </c>
      <c r="G34" s="69" t="s">
        <v>66</v>
      </c>
      <c r="H34" s="69" t="s">
        <v>104</v>
      </c>
      <c r="I34" s="71"/>
      <c r="J34" s="71"/>
      <c r="K34" s="54"/>
    </row>
    <row r="35" spans="1:11" s="28" customFormat="1" ht="27" customHeight="1" x14ac:dyDescent="0.25">
      <c r="A35" s="80">
        <v>14</v>
      </c>
      <c r="B35" s="67">
        <v>604</v>
      </c>
      <c r="C35" s="68">
        <v>10112972850</v>
      </c>
      <c r="D35" s="69" t="s">
        <v>78</v>
      </c>
      <c r="E35" s="65">
        <v>40329</v>
      </c>
      <c r="F35" s="68" t="s">
        <v>25</v>
      </c>
      <c r="G35" s="69" t="s">
        <v>66</v>
      </c>
      <c r="H35" s="69" t="s">
        <v>64</v>
      </c>
      <c r="I35" s="71"/>
      <c r="J35" s="71"/>
      <c r="K35" s="54"/>
    </row>
    <row r="36" spans="1:11" s="28" customFormat="1" ht="27" customHeight="1" x14ac:dyDescent="0.25">
      <c r="A36" s="80">
        <v>15</v>
      </c>
      <c r="B36" s="67">
        <v>321</v>
      </c>
      <c r="C36" s="68">
        <v>10090431565</v>
      </c>
      <c r="D36" s="69" t="s">
        <v>80</v>
      </c>
      <c r="E36" s="65">
        <v>40432</v>
      </c>
      <c r="F36" s="68" t="s">
        <v>25</v>
      </c>
      <c r="G36" s="69" t="s">
        <v>51</v>
      </c>
      <c r="H36" s="70" t="s">
        <v>60</v>
      </c>
      <c r="I36" s="71"/>
      <c r="J36" s="71"/>
      <c r="K36" s="54"/>
    </row>
    <row r="37" spans="1:11" s="28" customFormat="1" ht="27" customHeight="1" x14ac:dyDescent="0.25">
      <c r="A37" s="80">
        <v>16</v>
      </c>
      <c r="B37" s="67">
        <v>60</v>
      </c>
      <c r="C37" s="68">
        <v>10093067339</v>
      </c>
      <c r="D37" s="69" t="s">
        <v>82</v>
      </c>
      <c r="E37" s="65">
        <v>39965</v>
      </c>
      <c r="F37" s="68" t="s">
        <v>25</v>
      </c>
      <c r="G37" s="69" t="s">
        <v>112</v>
      </c>
      <c r="H37" s="69" t="s">
        <v>61</v>
      </c>
      <c r="I37" s="71"/>
      <c r="J37" s="71"/>
      <c r="K37" s="54"/>
    </row>
    <row r="38" spans="1:11" s="28" customFormat="1" ht="27" customHeight="1" x14ac:dyDescent="0.25">
      <c r="A38" s="80">
        <v>17</v>
      </c>
      <c r="B38" s="67">
        <v>683</v>
      </c>
      <c r="C38" s="68">
        <v>10112968810</v>
      </c>
      <c r="D38" s="69" t="s">
        <v>83</v>
      </c>
      <c r="E38" s="65">
        <v>40257</v>
      </c>
      <c r="F38" s="68" t="s">
        <v>25</v>
      </c>
      <c r="G38" s="69" t="s">
        <v>51</v>
      </c>
      <c r="H38" s="70" t="s">
        <v>60</v>
      </c>
      <c r="I38" s="71"/>
      <c r="J38" s="71"/>
      <c r="K38" s="54"/>
    </row>
    <row r="39" spans="1:11" s="28" customFormat="1" ht="27" customHeight="1" x14ac:dyDescent="0.25">
      <c r="A39" s="80">
        <v>18</v>
      </c>
      <c r="B39" s="67">
        <v>240</v>
      </c>
      <c r="C39" s="68">
        <v>10118155983</v>
      </c>
      <c r="D39" s="69" t="s">
        <v>86</v>
      </c>
      <c r="E39" s="65">
        <v>40466</v>
      </c>
      <c r="F39" s="68" t="s">
        <v>35</v>
      </c>
      <c r="G39" s="69" t="s">
        <v>66</v>
      </c>
      <c r="H39" s="69" t="s">
        <v>104</v>
      </c>
      <c r="I39" s="71"/>
      <c r="J39" s="71"/>
      <c r="K39" s="54"/>
    </row>
    <row r="40" spans="1:11" s="28" customFormat="1" ht="27" customHeight="1" x14ac:dyDescent="0.25">
      <c r="A40" s="80">
        <v>19</v>
      </c>
      <c r="B40" s="67">
        <v>222</v>
      </c>
      <c r="C40" s="68">
        <v>10118211860</v>
      </c>
      <c r="D40" s="69" t="s">
        <v>85</v>
      </c>
      <c r="E40" s="65">
        <v>40537</v>
      </c>
      <c r="F40" s="68" t="s">
        <v>35</v>
      </c>
      <c r="G40" s="69" t="s">
        <v>66</v>
      </c>
      <c r="H40" s="69" t="s">
        <v>105</v>
      </c>
      <c r="I40" s="71"/>
      <c r="J40" s="71"/>
      <c r="K40" s="54"/>
    </row>
    <row r="41" spans="1:11" s="28" customFormat="1" ht="27" customHeight="1" x14ac:dyDescent="0.25">
      <c r="A41" s="80">
        <v>20</v>
      </c>
      <c r="B41" s="67">
        <v>931</v>
      </c>
      <c r="C41" s="81">
        <v>10126317474</v>
      </c>
      <c r="D41" s="69" t="s">
        <v>100</v>
      </c>
      <c r="E41" s="65">
        <v>40032</v>
      </c>
      <c r="F41" s="68" t="s">
        <v>39</v>
      </c>
      <c r="G41" s="69" t="s">
        <v>101</v>
      </c>
      <c r="H41" s="70" t="s">
        <v>106</v>
      </c>
      <c r="I41" s="71"/>
      <c r="J41" s="71"/>
      <c r="K41" s="54"/>
    </row>
    <row r="42" spans="1:11" s="28" customFormat="1" ht="27" customHeight="1" x14ac:dyDescent="0.25">
      <c r="A42" s="80">
        <v>21</v>
      </c>
      <c r="B42" s="67">
        <v>58</v>
      </c>
      <c r="C42" s="68">
        <v>10091431271</v>
      </c>
      <c r="D42" s="69" t="s">
        <v>88</v>
      </c>
      <c r="E42" s="65">
        <v>40430</v>
      </c>
      <c r="F42" s="68" t="s">
        <v>35</v>
      </c>
      <c r="G42" s="69" t="s">
        <v>112</v>
      </c>
      <c r="H42" s="69" t="s">
        <v>61</v>
      </c>
      <c r="I42" s="71"/>
      <c r="J42" s="71"/>
      <c r="K42" s="54"/>
    </row>
    <row r="43" spans="1:11" s="28" customFormat="1" ht="27" customHeight="1" x14ac:dyDescent="0.25">
      <c r="A43" s="80">
        <v>22</v>
      </c>
      <c r="B43" s="67">
        <v>151</v>
      </c>
      <c r="C43" s="68">
        <v>10091864842</v>
      </c>
      <c r="D43" s="69" t="s">
        <v>89</v>
      </c>
      <c r="E43" s="65">
        <v>40028</v>
      </c>
      <c r="F43" s="68" t="s">
        <v>35</v>
      </c>
      <c r="G43" s="69" t="s">
        <v>56</v>
      </c>
      <c r="H43" s="69" t="s">
        <v>63</v>
      </c>
      <c r="I43" s="71"/>
      <c r="J43" s="71"/>
      <c r="K43" s="54"/>
    </row>
    <row r="44" spans="1:11" s="28" customFormat="1" ht="27" customHeight="1" x14ac:dyDescent="0.25">
      <c r="A44" s="80">
        <v>23</v>
      </c>
      <c r="B44" s="67">
        <v>70</v>
      </c>
      <c r="C44" s="68">
        <v>10127079781</v>
      </c>
      <c r="D44" s="69" t="s">
        <v>87</v>
      </c>
      <c r="E44" s="65">
        <v>40177</v>
      </c>
      <c r="F44" s="68" t="s">
        <v>37</v>
      </c>
      <c r="G44" s="69" t="s">
        <v>112</v>
      </c>
      <c r="H44" s="69" t="s">
        <v>61</v>
      </c>
      <c r="I44" s="71"/>
      <c r="J44" s="71"/>
      <c r="K44" s="54"/>
    </row>
    <row r="45" spans="1:11" s="28" customFormat="1" ht="27" customHeight="1" x14ac:dyDescent="0.25">
      <c r="A45" s="80">
        <v>24</v>
      </c>
      <c r="B45" s="67">
        <v>65</v>
      </c>
      <c r="C45" s="68">
        <v>10091230605</v>
      </c>
      <c r="D45" s="69" t="s">
        <v>92</v>
      </c>
      <c r="E45" s="65">
        <v>39991</v>
      </c>
      <c r="F45" s="68" t="s">
        <v>37</v>
      </c>
      <c r="G45" s="69" t="s">
        <v>112</v>
      </c>
      <c r="H45" s="69" t="s">
        <v>62</v>
      </c>
      <c r="I45" s="71"/>
      <c r="J45" s="71"/>
      <c r="K45" s="54"/>
    </row>
    <row r="46" spans="1:11" s="28" customFormat="1" ht="27" customHeight="1" x14ac:dyDescent="0.25">
      <c r="A46" s="80">
        <v>25</v>
      </c>
      <c r="B46" s="67">
        <v>332</v>
      </c>
      <c r="C46" s="68">
        <v>10125229408</v>
      </c>
      <c r="D46" s="69" t="s">
        <v>90</v>
      </c>
      <c r="E46" s="65">
        <v>39859</v>
      </c>
      <c r="F46" s="68" t="s">
        <v>35</v>
      </c>
      <c r="G46" s="69" t="s">
        <v>65</v>
      </c>
      <c r="H46" s="69" t="s">
        <v>103</v>
      </c>
      <c r="I46" s="71"/>
      <c r="J46" s="71"/>
      <c r="K46" s="54"/>
    </row>
    <row r="47" spans="1:11" s="28" customFormat="1" ht="27" customHeight="1" x14ac:dyDescent="0.25">
      <c r="A47" s="80">
        <v>26</v>
      </c>
      <c r="B47" s="67">
        <v>93</v>
      </c>
      <c r="C47" s="68">
        <v>10126302771</v>
      </c>
      <c r="D47" s="69" t="s">
        <v>91</v>
      </c>
      <c r="E47" s="65">
        <v>40287</v>
      </c>
      <c r="F47" s="68" t="s">
        <v>39</v>
      </c>
      <c r="G47" s="69" t="s">
        <v>101</v>
      </c>
      <c r="H47" s="70" t="s">
        <v>106</v>
      </c>
      <c r="I47" s="71"/>
      <c r="J47" s="71"/>
      <c r="K47" s="54"/>
    </row>
    <row r="48" spans="1:11" s="28" customFormat="1" ht="27" customHeight="1" x14ac:dyDescent="0.25">
      <c r="A48" s="80">
        <v>27</v>
      </c>
      <c r="B48" s="67">
        <v>57</v>
      </c>
      <c r="C48" s="68">
        <v>10092780379</v>
      </c>
      <c r="D48" s="69" t="s">
        <v>93</v>
      </c>
      <c r="E48" s="65">
        <v>40509</v>
      </c>
      <c r="F48" s="68" t="s">
        <v>39</v>
      </c>
      <c r="G48" s="69" t="s">
        <v>112</v>
      </c>
      <c r="H48" s="69" t="s">
        <v>61</v>
      </c>
      <c r="I48" s="71"/>
      <c r="J48" s="71"/>
      <c r="K48" s="54"/>
    </row>
    <row r="49" spans="1:11" s="28" customFormat="1" ht="27" customHeight="1" x14ac:dyDescent="0.25">
      <c r="A49" s="80">
        <v>28</v>
      </c>
      <c r="B49" s="67">
        <v>37</v>
      </c>
      <c r="C49" s="68">
        <v>10102209890</v>
      </c>
      <c r="D49" s="69" t="s">
        <v>94</v>
      </c>
      <c r="E49" s="65">
        <v>40066</v>
      </c>
      <c r="F49" s="68" t="s">
        <v>35</v>
      </c>
      <c r="G49" s="69" t="s">
        <v>56</v>
      </c>
      <c r="H49" s="69" t="s">
        <v>63</v>
      </c>
      <c r="I49" s="71"/>
      <c r="J49" s="71"/>
      <c r="K49" s="54"/>
    </row>
    <row r="50" spans="1:11" s="28" customFormat="1" ht="27" customHeight="1" x14ac:dyDescent="0.25">
      <c r="A50" s="80">
        <v>29</v>
      </c>
      <c r="B50" s="67">
        <v>95</v>
      </c>
      <c r="C50" s="68">
        <v>10100204115</v>
      </c>
      <c r="D50" s="69" t="s">
        <v>96</v>
      </c>
      <c r="E50" s="65">
        <v>40463</v>
      </c>
      <c r="F50" s="68" t="s">
        <v>35</v>
      </c>
      <c r="G50" s="69" t="s">
        <v>56</v>
      </c>
      <c r="H50" s="69" t="s">
        <v>63</v>
      </c>
      <c r="I50" s="71"/>
      <c r="J50" s="71"/>
      <c r="K50" s="54"/>
    </row>
    <row r="51" spans="1:11" s="28" customFormat="1" ht="27" customHeight="1" x14ac:dyDescent="0.25">
      <c r="A51" s="80">
        <v>30</v>
      </c>
      <c r="B51" s="67">
        <v>939</v>
      </c>
      <c r="C51" s="68">
        <v>10091971542</v>
      </c>
      <c r="D51" s="69" t="s">
        <v>97</v>
      </c>
      <c r="E51" s="65">
        <v>39876</v>
      </c>
      <c r="F51" s="68" t="s">
        <v>39</v>
      </c>
      <c r="G51" s="69" t="s">
        <v>101</v>
      </c>
      <c r="H51" s="70" t="s">
        <v>106</v>
      </c>
      <c r="I51" s="71"/>
      <c r="J51" s="71"/>
      <c r="K51" s="54"/>
    </row>
    <row r="52" spans="1:11" s="28" customFormat="1" ht="27" customHeight="1" x14ac:dyDescent="0.25">
      <c r="A52" s="80">
        <v>31</v>
      </c>
      <c r="B52" s="67">
        <v>233</v>
      </c>
      <c r="C52" s="68">
        <v>10120965852</v>
      </c>
      <c r="D52" s="69" t="s">
        <v>95</v>
      </c>
      <c r="E52" s="65">
        <v>40339</v>
      </c>
      <c r="F52" s="68" t="s">
        <v>39</v>
      </c>
      <c r="G52" s="69" t="s">
        <v>66</v>
      </c>
      <c r="H52" s="69" t="s">
        <v>64</v>
      </c>
      <c r="I52" s="71"/>
      <c r="J52" s="71"/>
      <c r="K52" s="54"/>
    </row>
    <row r="53" spans="1:11" s="28" customFormat="1" ht="27" customHeight="1" x14ac:dyDescent="0.25">
      <c r="A53" s="80">
        <v>32</v>
      </c>
      <c r="B53" s="67">
        <v>43</v>
      </c>
      <c r="C53" s="68">
        <v>10127774040</v>
      </c>
      <c r="D53" s="69" t="s">
        <v>99</v>
      </c>
      <c r="E53" s="65">
        <v>39990</v>
      </c>
      <c r="F53" s="68" t="s">
        <v>35</v>
      </c>
      <c r="G53" s="69" t="s">
        <v>56</v>
      </c>
      <c r="H53" s="69" t="s">
        <v>63</v>
      </c>
      <c r="I53" s="71"/>
      <c r="J53" s="71"/>
      <c r="K53" s="54"/>
    </row>
    <row r="54" spans="1:11" s="28" customFormat="1" ht="27" customHeight="1" thickBot="1" x14ac:dyDescent="0.3">
      <c r="A54" s="2">
        <v>33</v>
      </c>
      <c r="B54" s="67">
        <v>155</v>
      </c>
      <c r="C54" s="68">
        <v>10112812394</v>
      </c>
      <c r="D54" s="69" t="s">
        <v>98</v>
      </c>
      <c r="E54" s="65">
        <v>39933</v>
      </c>
      <c r="F54" s="68" t="s">
        <v>35</v>
      </c>
      <c r="G54" s="69" t="s">
        <v>56</v>
      </c>
      <c r="H54" s="69" t="s">
        <v>63</v>
      </c>
      <c r="I54" s="71"/>
      <c r="J54" s="71"/>
      <c r="K54" s="54"/>
    </row>
    <row r="55" spans="1:11" ht="7.5" customHeight="1" thickTop="1" thickBot="1" x14ac:dyDescent="0.35">
      <c r="A55" s="75"/>
      <c r="B55" s="29"/>
      <c r="C55" s="29"/>
      <c r="D55" s="76"/>
      <c r="E55" s="77"/>
      <c r="F55" s="78"/>
      <c r="G55" s="77"/>
      <c r="H55" s="30"/>
      <c r="I55" s="79"/>
      <c r="J55" s="66"/>
      <c r="K55" s="66"/>
    </row>
    <row r="56" spans="1:11" ht="14.4" thickTop="1" x14ac:dyDescent="0.25">
      <c r="A56" s="89" t="s">
        <v>26</v>
      </c>
      <c r="B56" s="89"/>
      <c r="C56" s="89"/>
      <c r="D56" s="89"/>
      <c r="E56" s="46"/>
      <c r="F56" s="46"/>
      <c r="G56" s="46"/>
      <c r="H56" s="90" t="s">
        <v>27</v>
      </c>
      <c r="I56" s="90"/>
      <c r="J56" s="90"/>
      <c r="K56" s="91"/>
    </row>
    <row r="57" spans="1:11" ht="14.4" x14ac:dyDescent="0.25">
      <c r="A57" s="31" t="s">
        <v>52</v>
      </c>
      <c r="B57" s="32"/>
      <c r="C57" s="47"/>
      <c r="D57" s="34"/>
      <c r="E57" s="48"/>
      <c r="F57" s="48"/>
      <c r="G57" s="33"/>
      <c r="H57" s="49" t="s">
        <v>28</v>
      </c>
      <c r="I57" s="63">
        <v>7</v>
      </c>
      <c r="J57" s="49" t="s">
        <v>29</v>
      </c>
      <c r="K57" s="52">
        <f>COUNTIF(F$21:F164,"ЗМС")</f>
        <v>0</v>
      </c>
    </row>
    <row r="58" spans="1:11" ht="14.4" x14ac:dyDescent="0.25">
      <c r="A58" s="31" t="s">
        <v>48</v>
      </c>
      <c r="B58" s="32"/>
      <c r="C58" s="50"/>
      <c r="D58" s="34"/>
      <c r="E58" s="45"/>
      <c r="F58" s="45"/>
      <c r="G58" s="35"/>
      <c r="H58" s="49" t="s">
        <v>30</v>
      </c>
      <c r="I58" s="53">
        <f>I59+I63</f>
        <v>33</v>
      </c>
      <c r="J58" s="49" t="s">
        <v>31</v>
      </c>
      <c r="K58" s="52">
        <f>COUNTIF(F$21:F164,"МСМК")</f>
        <v>0</v>
      </c>
    </row>
    <row r="59" spans="1:11" ht="14.4" x14ac:dyDescent="0.25">
      <c r="A59" s="31" t="s">
        <v>49</v>
      </c>
      <c r="B59" s="32"/>
      <c r="C59" s="51"/>
      <c r="D59" s="34"/>
      <c r="E59" s="45"/>
      <c r="F59" s="45"/>
      <c r="G59" s="35"/>
      <c r="H59" s="49" t="s">
        <v>32</v>
      </c>
      <c r="I59" s="53">
        <f>I60+I61+I62</f>
        <v>33</v>
      </c>
      <c r="J59" s="49" t="s">
        <v>24</v>
      </c>
      <c r="K59" s="52">
        <f>COUNTIF(F$21:F54,"МС")</f>
        <v>0</v>
      </c>
    </row>
    <row r="60" spans="1:11" ht="14.4" x14ac:dyDescent="0.25">
      <c r="A60" s="31" t="s">
        <v>50</v>
      </c>
      <c r="B60" s="32"/>
      <c r="C60" s="51"/>
      <c r="D60" s="34"/>
      <c r="E60" s="45"/>
      <c r="F60" s="45"/>
      <c r="G60" s="35"/>
      <c r="H60" s="49" t="s">
        <v>33</v>
      </c>
      <c r="I60" s="53">
        <f>COUNT(A10:A119)</f>
        <v>33</v>
      </c>
      <c r="J60" s="49" t="s">
        <v>25</v>
      </c>
      <c r="K60" s="52">
        <f>COUNTIF(F$20:F54,"КМС")</f>
        <v>10</v>
      </c>
    </row>
    <row r="61" spans="1:11" ht="14.4" x14ac:dyDescent="0.25">
      <c r="A61" s="36"/>
      <c r="B61" s="32"/>
      <c r="C61" s="51"/>
      <c r="D61" s="34"/>
      <c r="E61" s="37"/>
      <c r="F61" s="37"/>
      <c r="G61" s="37"/>
      <c r="H61" s="49" t="s">
        <v>34</v>
      </c>
      <c r="I61" s="53">
        <f>COUNTIF(A10:A118,"НФ")</f>
        <v>0</v>
      </c>
      <c r="J61" s="49" t="s">
        <v>35</v>
      </c>
      <c r="K61" s="52">
        <v>15</v>
      </c>
    </row>
    <row r="62" spans="1:11" x14ac:dyDescent="0.25">
      <c r="A62" s="38"/>
      <c r="B62" s="14"/>
      <c r="C62" s="14"/>
      <c r="D62" s="34"/>
      <c r="E62" s="37"/>
      <c r="F62" s="37"/>
      <c r="G62" s="37"/>
      <c r="H62" s="49" t="s">
        <v>36</v>
      </c>
      <c r="I62" s="53">
        <f>COUNTIF(A10:A118,"ДСКВ")</f>
        <v>0</v>
      </c>
      <c r="J62" s="49" t="s">
        <v>37</v>
      </c>
      <c r="K62" s="52">
        <f>COUNTIF(F$26:F166,"2 СР")</f>
        <v>3</v>
      </c>
    </row>
    <row r="63" spans="1:11" ht="14.4" x14ac:dyDescent="0.25">
      <c r="A63" s="39"/>
      <c r="B63" s="32"/>
      <c r="C63" s="18"/>
      <c r="D63" s="34"/>
      <c r="E63" s="45"/>
      <c r="F63" s="45"/>
      <c r="G63" s="35"/>
      <c r="H63" s="49" t="s">
        <v>38</v>
      </c>
      <c r="I63" s="53">
        <f>COUNTIF(A10:A118,"НС")</f>
        <v>0</v>
      </c>
      <c r="J63" s="49" t="s">
        <v>39</v>
      </c>
      <c r="K63" s="52">
        <v>5</v>
      </c>
    </row>
    <row r="64" spans="1:11" ht="5.25" customHeight="1" x14ac:dyDescent="0.25">
      <c r="A64" s="39"/>
      <c r="B64" s="32"/>
      <c r="C64" s="32"/>
      <c r="D64" s="32"/>
      <c r="E64" s="32"/>
      <c r="F64" s="32"/>
      <c r="G64" s="14"/>
      <c r="H64" s="14"/>
      <c r="I64" s="40"/>
      <c r="J64" s="41"/>
      <c r="K64" s="42"/>
    </row>
    <row r="65" spans="1:11" x14ac:dyDescent="0.25">
      <c r="A65" s="92" t="s">
        <v>40</v>
      </c>
      <c r="B65" s="92"/>
      <c r="C65" s="92"/>
      <c r="D65" s="92"/>
      <c r="E65" s="93" t="s">
        <v>41</v>
      </c>
      <c r="F65" s="93"/>
      <c r="G65" s="93"/>
      <c r="H65" s="93" t="s">
        <v>42</v>
      </c>
      <c r="I65" s="93"/>
      <c r="J65" s="94" t="s">
        <v>43</v>
      </c>
      <c r="K65" s="94"/>
    </row>
    <row r="66" spans="1:11" x14ac:dyDescent="0.25">
      <c r="A66" s="82"/>
      <c r="B66" s="82"/>
      <c r="C66" s="82"/>
      <c r="D66" s="82"/>
      <c r="E66" s="82"/>
      <c r="F66" s="83"/>
      <c r="G66" s="83"/>
      <c r="H66" s="83"/>
      <c r="I66" s="83"/>
      <c r="J66" s="83"/>
      <c r="K66" s="84"/>
    </row>
    <row r="67" spans="1:11" x14ac:dyDescent="0.25">
      <c r="A67" s="43"/>
      <c r="B67" s="45"/>
      <c r="C67" s="45"/>
      <c r="D67" s="45"/>
      <c r="E67" s="45"/>
      <c r="F67" s="45"/>
      <c r="G67" s="45"/>
      <c r="H67" s="45"/>
      <c r="I67" s="45"/>
      <c r="J67" s="45"/>
      <c r="K67" s="44"/>
    </row>
    <row r="68" spans="1:11" x14ac:dyDescent="0.25">
      <c r="A68" s="43"/>
      <c r="B68" s="45"/>
      <c r="C68" s="45"/>
      <c r="D68" s="45"/>
      <c r="E68" s="45"/>
      <c r="F68" s="45"/>
      <c r="G68" s="45"/>
      <c r="H68" s="45"/>
      <c r="I68" s="45"/>
      <c r="J68" s="45"/>
      <c r="K68" s="44"/>
    </row>
    <row r="69" spans="1:11" x14ac:dyDescent="0.25">
      <c r="A69" s="43"/>
      <c r="B69" s="45"/>
      <c r="C69" s="45"/>
      <c r="D69" s="45"/>
      <c r="E69" s="45"/>
      <c r="F69" s="45"/>
      <c r="G69" s="45"/>
      <c r="H69" s="45"/>
      <c r="I69" s="45"/>
      <c r="J69" s="45"/>
      <c r="K69" s="44"/>
    </row>
    <row r="70" spans="1:11" x14ac:dyDescent="0.25">
      <c r="A70" s="43"/>
      <c r="B70" s="45"/>
      <c r="C70" s="45"/>
      <c r="D70" s="45"/>
      <c r="E70" s="45"/>
      <c r="F70" s="45"/>
      <c r="G70" s="45"/>
      <c r="H70" s="45"/>
      <c r="I70" s="45"/>
      <c r="J70" s="45"/>
      <c r="K70" s="44"/>
    </row>
    <row r="71" spans="1:11" ht="14.4" thickBot="1" x14ac:dyDescent="0.3">
      <c r="A71" s="85"/>
      <c r="B71" s="85"/>
      <c r="C71" s="85"/>
      <c r="D71" s="85"/>
      <c r="E71" s="86" t="str">
        <f>H17</f>
        <v>БОЯРОВ В.В. (ВК, г. Саранск)</v>
      </c>
      <c r="F71" s="86"/>
      <c r="G71" s="86"/>
      <c r="H71" s="86" t="str">
        <f>H18</f>
        <v>БУКОВА О.Ю. (IК, г. Пенза)</v>
      </c>
      <c r="I71" s="86"/>
      <c r="J71" s="87" t="str">
        <f>H19</f>
        <v>КОЧЕТКОВ Д.А. (ВК, г. Саранск)</v>
      </c>
      <c r="K71" s="87"/>
    </row>
  </sheetData>
  <mergeCells count="28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56:D56"/>
    <mergeCell ref="H56:K56"/>
    <mergeCell ref="A65:D65"/>
    <mergeCell ref="E65:G65"/>
    <mergeCell ref="H65:I65"/>
    <mergeCell ref="J65:K65"/>
    <mergeCell ref="A66:E66"/>
    <mergeCell ref="F66:K66"/>
    <mergeCell ref="A71:D71"/>
    <mergeCell ref="E71:G71"/>
    <mergeCell ref="H71:I71"/>
    <mergeCell ref="J71:K71"/>
  </mergeCells>
  <printOptions horizontalCentered="1"/>
  <pageMargins left="0.196527777777778" right="0.196527777777778" top="0.64583333333333304" bottom="0.59027777777777801" header="0.21319444444444399" footer="0.118055555555556"/>
  <pageSetup paperSize="9" scale="52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2023-05-03T09:26:56Z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