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время'!$B$21:$I$21</definedName>
    <definedName name="_xlnm.Print_Titles" localSheetId="0">'ВС гонка на время'!$21:$21</definedName>
    <definedName name="_xlnm.Print_Area" localSheetId="0">'ВС гонка на время'!$A$1:$K$56</definedName>
  </definedNames>
  <calcPr calcId="144525"/>
</workbook>
</file>

<file path=xl/calcChain.xml><?xml version="1.0" encoding="utf-8"?>
<calcChain xmlns="http://schemas.openxmlformats.org/spreadsheetml/2006/main">
  <c r="H45" i="106" l="1"/>
  <c r="H46" i="106" l="1"/>
  <c r="K48" i="106"/>
  <c r="K47" i="106"/>
  <c r="K46" i="106"/>
  <c r="K45" i="106"/>
  <c r="H48" i="106" l="1"/>
  <c r="H47" i="106" l="1"/>
  <c r="K44" i="106"/>
  <c r="K43" i="106"/>
  <c r="K42" i="106"/>
  <c r="H44" i="106" l="1"/>
  <c r="H43" i="106" s="1"/>
  <c r="I56" i="106" l="1"/>
  <c r="E56" i="106"/>
  <c r="A56" i="106"/>
</calcChain>
</file>

<file path=xl/sharedStrings.xml><?xml version="1.0" encoding="utf-8"?>
<sst xmlns="http://schemas.openxmlformats.org/spreadsheetml/2006/main" count="194" uniqueCount="162">
  <si>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</si>
  <si>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</si>
  <si>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</si>
  <si>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</si>
  <si>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</si>
  <si>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</si>
  <si>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</si>
  <si>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</si>
  <si>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</si>
  <si>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</si>
  <si>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</si>
  <si>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</si>
  <si>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</si>
  <si>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</si>
  <si>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</si>
  <si>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</si>
  <si>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</si>
  <si>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</si>
  <si>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</si>
  <si>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</si>
  <si>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</si>
  <si>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</si>
  <si>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</si>
  <si>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</si>
  <si>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</si>
  <si>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</si>
  <si>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</si>
  <si>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</si>
  <si>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</si>
  <si>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</si>
  <si>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</si>
  <si>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</si>
  <si>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</si>
  <si>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</si>
  <si>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</si>
  <si>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</si>
  <si>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</si>
  <si>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</si>
  <si>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</si>
  <si>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</si>
  <si>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</si>
  <si>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</si>
  <si>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</si>
  <si>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</si>
  <si>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</si>
  <si>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</si>
  <si>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</si>
  <si>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</si>
  <si>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</si>
  <si>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</si>
  <si>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Девушки 15-16 лет</t>
  </si>
  <si>
    <t>ЧЕРНЫШОВ М.Ю. (г.Пенза)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</si>
  <si>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</si>
  <si>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</si>
  <si>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</si>
  <si>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</si>
  <si>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</si>
  <si>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</si>
  <si>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</si>
  <si>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</si>
  <si>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</si>
  <si>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</si>
  <si>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РЕЗУЛЬТАТ (квал)</t>
  </si>
  <si>
    <t>ПЕРВЕНСТВО РОССИИ</t>
  </si>
  <si>
    <t>ДАТА ПРОВЕДЕНИЯ: 11 июля 2025г.</t>
  </si>
  <si>
    <t>№ ЕКП 2025: 2008580022030597</t>
  </si>
  <si>
    <t>РЕЗУЛЬТАТ (финал)</t>
  </si>
  <si>
    <t>829</t>
  </si>
  <si>
    <t>10062501023</t>
  </si>
  <si>
    <t>Сахатова Алина Гурбановна</t>
  </si>
  <si>
    <t>12.12.2009</t>
  </si>
  <si>
    <t>Санкт-Петербург</t>
  </si>
  <si>
    <t>0:00:40,808</t>
  </si>
  <si>
    <t>64</t>
  </si>
  <si>
    <t>10091230807</t>
  </si>
  <si>
    <t>Молоткова Злата Андреевна</t>
  </si>
  <si>
    <t>25.02.2010</t>
  </si>
  <si>
    <t>Мордовия</t>
  </si>
  <si>
    <t>0:00:40,965</t>
  </si>
  <si>
    <t>62</t>
  </si>
  <si>
    <t>10091228884</t>
  </si>
  <si>
    <t>Кураленко Варвара Николаевна</t>
  </si>
  <si>
    <t>15.09.2010</t>
  </si>
  <si>
    <t>0:00:41,897</t>
  </si>
  <si>
    <t>661</t>
  </si>
  <si>
    <t>10130711928</t>
  </si>
  <si>
    <t>Васильченко Анастасия Валерьевна</t>
  </si>
  <si>
    <t>27.02.2010</t>
  </si>
  <si>
    <t>0:00:42,026</t>
  </si>
  <si>
    <t>805</t>
  </si>
  <si>
    <t>10092620230</t>
  </si>
  <si>
    <t>Кумпан Майя Викторовнв</t>
  </si>
  <si>
    <t>15.07.2010</t>
  </si>
  <si>
    <t>Москва</t>
  </si>
  <si>
    <t>0:00:42,176</t>
  </si>
  <si>
    <t>505</t>
  </si>
  <si>
    <t>10091229288</t>
  </si>
  <si>
    <t>Карпова Анастасия Валерьевна</t>
  </si>
  <si>
    <t>30.10.2009</t>
  </si>
  <si>
    <t>0:00:42,736</t>
  </si>
  <si>
    <t>515</t>
  </si>
  <si>
    <t>10096913791</t>
  </si>
  <si>
    <t>Павленко Эвелина Дмитриевна</t>
  </si>
  <si>
    <t>03.12.2009</t>
  </si>
  <si>
    <t>0:00:42,873</t>
  </si>
  <si>
    <t>809</t>
  </si>
  <si>
    <t>10092631041</t>
  </si>
  <si>
    <t>Зуйкова Виолетта Александровна</t>
  </si>
  <si>
    <t>08.10.2010</t>
  </si>
  <si>
    <t>0:00:44,380</t>
  </si>
  <si>
    <t>55</t>
  </si>
  <si>
    <t>10090414084</t>
  </si>
  <si>
    <t>Кручинкина Лилия Андреевна</t>
  </si>
  <si>
    <t>01.11.2009</t>
  </si>
  <si>
    <t>0:00:44,586</t>
  </si>
  <si>
    <t>916</t>
  </si>
  <si>
    <t>10142775088</t>
  </si>
  <si>
    <t>Фадеева Кристина Владимировна</t>
  </si>
  <si>
    <t>10.12.2009</t>
  </si>
  <si>
    <t>Московская обл.</t>
  </si>
  <si>
    <t>0:00:45,655</t>
  </si>
  <si>
    <t>58</t>
  </si>
  <si>
    <t>10101513312</t>
  </si>
  <si>
    <t>Князева Анна Павловна</t>
  </si>
  <si>
    <t>09.06.2010</t>
  </si>
  <si>
    <t>Пензенская обл.</t>
  </si>
  <si>
    <t>0:00:46,731</t>
  </si>
  <si>
    <t>384</t>
  </si>
  <si>
    <t>10152304027</t>
  </si>
  <si>
    <t>Садовникова Елизавета Сергеевна</t>
  </si>
  <si>
    <t>15.10.2010</t>
  </si>
  <si>
    <t>Иркутская обл.</t>
  </si>
  <si>
    <t>0:00:46,982</t>
  </si>
  <si>
    <t>804</t>
  </si>
  <si>
    <t>10113097940</t>
  </si>
  <si>
    <t>Афонина Анна Витальевна</t>
  </si>
  <si>
    <t>26.06.2010</t>
  </si>
  <si>
    <t>0:00:47,755</t>
  </si>
  <si>
    <t>76</t>
  </si>
  <si>
    <t>10102500890</t>
  </si>
  <si>
    <t>Учкина Анна Романовна</t>
  </si>
  <si>
    <t>24.04.2009</t>
  </si>
  <si>
    <t>0:00:47,777</t>
  </si>
  <si>
    <t>42</t>
  </si>
  <si>
    <t>10143259078</t>
  </si>
  <si>
    <t>Кашицына Ольга Дмитриевна</t>
  </si>
  <si>
    <t>23.12.2010</t>
  </si>
  <si>
    <t>0:00:48,935</t>
  </si>
  <si>
    <t>545</t>
  </si>
  <si>
    <t>10080215243</t>
  </si>
  <si>
    <t>Суворова Анна Андреевна</t>
  </si>
  <si>
    <t>07.01.2010</t>
  </si>
  <si>
    <t>0:00:50,832</t>
  </si>
  <si>
    <t>797</t>
  </si>
  <si>
    <t>10140714244</t>
  </si>
  <si>
    <t>Короткова Виолетта Игоревна</t>
  </si>
  <si>
    <t>23.04.2010</t>
  </si>
  <si>
    <t>НС</t>
  </si>
  <si>
    <t>181</t>
  </si>
  <si>
    <t>10161973614</t>
  </si>
  <si>
    <t>Панкина Екатерина Романовна</t>
  </si>
  <si>
    <t>08.07.2010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</si>
</sst>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h:mm:ss.0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left"/>
    </xf>
    <xf numFmtId="0" fontId="22" fillId="0" borderId="21" xfId="8" applyFont="1" applyBorder="1" applyAlignment="1">
      <alignment horizontal="center" wrapText="1"/>
    </xf>
    <xf numFmtId="0" fontId="12" fillId="0" borderId="1" xfId="2" applyFont="1" applyBorder="1" applyAlignment="1">
      <alignment horizontal="left" vertical="center"/>
    </xf>
    <xf numFmtId="0" fontId="12" fillId="0" borderId="21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/>
    </xf>
    <xf numFmtId="0" fontId="10" fillId="0" borderId="7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166" fontId="21" fillId="0" borderId="21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писок участников" xfId="8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296333</xdr:colOff>
      <xdr:row>0</xdr:row>
      <xdr:rowOff>31115</xdr:rowOff>
    </xdr:from>
    <xdr:to>
      <xdr:col>10</xdr:col>
      <xdr:colOff>890058</xdr:colOff>
      <xdr:row>3</xdr:row>
      <xdr:rowOff>241791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31115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720513</xdr:colOff>
      <xdr:row>4</xdr:row>
      <xdr:rowOff>89508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60"/>
  <sheetViews>
    <sheetView tabSelected="1" view="pageBreakPreview" topLeftCell="A15" zoomScale="90" zoomScaleNormal="70" zoomScaleSheetLayoutView="90" zoomScalePageLayoutView="50" workbookViewId="0">
      <selection activeCell="E27" sqref="E27"/>
    </sheetView>
  </sheetViews>
  <sheetFormatPr defaultColWidth="9.109375" defaultRowHeight="13.8" x14ac:dyDescent="0.25"/>
  <cols>
    <col min="1" max="1" width="7" style="1" customWidth="1"/>
    <col min="2" max="2" width="7.88671875" style="25" customWidth="1"/>
    <col min="3" max="3" width="14.33203125" style="25" customWidth="1"/>
    <col min="4" max="4" width="36.5546875" style="1" customWidth="1"/>
    <col min="5" max="5" width="13" style="10" customWidth="1"/>
    <col min="6" max="6" width="9.33203125" style="1" customWidth="1"/>
    <col min="7" max="7" width="28" style="1" customWidth="1"/>
    <col min="8" max="8" width="12" style="20" customWidth="1"/>
    <col min="9" max="9" width="12.21875" style="20" customWidth="1"/>
    <col min="10" max="10" width="13.88671875" style="1" customWidth="1"/>
    <col min="11" max="11" width="13.5546875" style="1" customWidth="1"/>
    <col min="12" max="16384" width="9.109375" style="1"/>
  </cols>
  <sheetData>
    <row r="1" spans="1:11" customFormat="1" ht="21" x14ac:dyDescent="0.25">
      <c r="A1" s="95" t="s">
        <v>28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customFormat="1" ht="21" x14ac:dyDescent="0.25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customFormat="1" ht="21" x14ac:dyDescent="0.25">
      <c r="A3" s="95" t="s">
        <v>53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customFormat="1" ht="21" x14ac:dyDescent="0.25">
      <c r="A4" s="95" t="s">
        <v>54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customFormat="1" ht="21" x14ac:dyDescent="0.25">
      <c r="A5" s="95" t="s">
        <v>55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customFormat="1" ht="28.8" x14ac:dyDescent="0.25">
      <c r="A6" s="96" t="s">
        <v>63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customFormat="1" ht="21" x14ac:dyDescent="0.25">
      <c r="A7" s="97" t="s">
        <v>11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customFormat="1" ht="21.6" thickBot="1" x14ac:dyDescent="0.3">
      <c r="A8" s="98" t="s">
        <v>24</v>
      </c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19.5" customHeight="1" thickTop="1" x14ac:dyDescent="0.25">
      <c r="A9" s="99" t="s">
        <v>16</v>
      </c>
      <c r="B9" s="100"/>
      <c r="C9" s="100"/>
      <c r="D9" s="100"/>
      <c r="E9" s="100"/>
      <c r="F9" s="100"/>
      <c r="G9" s="100"/>
      <c r="H9" s="100"/>
      <c r="I9" s="100"/>
      <c r="J9" s="100"/>
      <c r="K9" s="101"/>
    </row>
    <row r="10" spans="1:11" ht="18" customHeight="1" x14ac:dyDescent="0.25">
      <c r="A10" s="102" t="s">
        <v>38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4"/>
    </row>
    <row r="11" spans="1:11" ht="19.5" customHeight="1" x14ac:dyDescent="0.25">
      <c r="A11" s="102" t="s">
        <v>50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4"/>
    </row>
    <row r="12" spans="1:11" ht="5.25" customHeight="1" x14ac:dyDescent="0.25">
      <c r="A12" s="92" t="s">
        <v>24</v>
      </c>
      <c r="B12" s="93"/>
      <c r="C12" s="93"/>
      <c r="D12" s="93"/>
      <c r="E12" s="93"/>
      <c r="F12" s="93"/>
      <c r="G12" s="93"/>
      <c r="H12" s="93"/>
      <c r="I12" s="93"/>
      <c r="J12" s="93"/>
      <c r="K12" s="94"/>
    </row>
    <row r="13" spans="1:11" ht="15.6" x14ac:dyDescent="0.25">
      <c r="A13" s="105" t="s">
        <v>56</v>
      </c>
      <c r="B13" s="106"/>
      <c r="C13" s="106"/>
      <c r="D13" s="106"/>
      <c r="E13" s="2"/>
      <c r="F13" s="83" t="s">
        <v>61</v>
      </c>
      <c r="G13" s="83"/>
      <c r="H13" s="11"/>
      <c r="I13" s="11"/>
      <c r="J13" s="3"/>
      <c r="K13" s="4" t="s">
        <v>43</v>
      </c>
    </row>
    <row r="14" spans="1:11" ht="15.6" x14ac:dyDescent="0.25">
      <c r="A14" s="107" t="s">
        <v>64</v>
      </c>
      <c r="B14" s="108"/>
      <c r="C14" s="108"/>
      <c r="D14" s="108"/>
      <c r="E14" s="5"/>
      <c r="F14" s="30" t="s">
        <v>49</v>
      </c>
      <c r="G14" s="30"/>
      <c r="H14" s="12"/>
      <c r="I14" s="12"/>
      <c r="J14" s="6"/>
      <c r="K14" s="7" t="s">
        <v>65</v>
      </c>
    </row>
    <row r="15" spans="1:11" ht="14.4" x14ac:dyDescent="0.25">
      <c r="A15" s="109" t="s">
        <v>6</v>
      </c>
      <c r="B15" s="110"/>
      <c r="C15" s="110"/>
      <c r="D15" s="110"/>
      <c r="E15" s="110"/>
      <c r="F15" s="110"/>
      <c r="G15" s="111"/>
      <c r="H15" s="112" t="s">
        <v>0</v>
      </c>
      <c r="I15" s="113"/>
      <c r="J15" s="113"/>
      <c r="K15" s="114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9" t="s">
        <v>51</v>
      </c>
      <c r="H16" s="42" t="s">
        <v>29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5" t="s">
        <v>52</v>
      </c>
      <c r="H17" s="42" t="s">
        <v>31</v>
      </c>
      <c r="I17" s="43"/>
      <c r="J17" s="43"/>
      <c r="K17" s="61" t="s">
        <v>57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5" t="s">
        <v>58</v>
      </c>
      <c r="H18" s="42" t="s">
        <v>32</v>
      </c>
      <c r="I18" s="43"/>
      <c r="J18" s="43"/>
      <c r="K18" s="61" t="s">
        <v>59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86" t="s">
        <v>60</v>
      </c>
      <c r="H19" s="32" t="s">
        <v>30</v>
      </c>
      <c r="I19" s="45"/>
      <c r="J19" s="28"/>
      <c r="K19" s="62">
        <v>1</v>
      </c>
    </row>
    <row r="20" spans="1:11" ht="7.5" customHeight="1" thickTop="1" x14ac:dyDescent="0.25">
      <c r="A20" s="64"/>
      <c r="B20" s="65"/>
      <c r="C20" s="65"/>
      <c r="D20" s="64"/>
      <c r="E20" s="66"/>
      <c r="F20" s="64"/>
      <c r="G20" s="64"/>
      <c r="H20" s="67"/>
      <c r="I20" s="67"/>
      <c r="J20" s="64"/>
      <c r="K20" s="64"/>
    </row>
    <row r="21" spans="1:11" s="79" customFormat="1" ht="30.75" customHeight="1" x14ac:dyDescent="0.25">
      <c r="A21" s="87" t="s">
        <v>4</v>
      </c>
      <c r="B21" s="88" t="s">
        <v>8</v>
      </c>
      <c r="C21" s="88" t="s">
        <v>23</v>
      </c>
      <c r="D21" s="88" t="s">
        <v>1</v>
      </c>
      <c r="E21" s="89" t="s">
        <v>22</v>
      </c>
      <c r="F21" s="88" t="s">
        <v>5</v>
      </c>
      <c r="G21" s="88" t="s">
        <v>26</v>
      </c>
      <c r="H21" s="77" t="s">
        <v>62</v>
      </c>
      <c r="I21" s="78" t="s">
        <v>66</v>
      </c>
      <c r="J21" s="76" t="s">
        <v>18</v>
      </c>
      <c r="K21" s="76" t="s">
        <v>9</v>
      </c>
    </row>
    <row r="22" spans="1:11" s="73" customFormat="1" ht="24.9" customHeight="1" x14ac:dyDescent="0.3">
      <c r="A22" s="90">
        <v>1</v>
      </c>
      <c r="B22" s="90" t="s">
        <v>67</v>
      </c>
      <c r="C22" s="90" t="s">
        <v>68</v>
      </c>
      <c r="D22" s="90" t="s">
        <v>69</v>
      </c>
      <c r="E22" s="90" t="s">
        <v>70</v>
      </c>
      <c r="F22" s="90" t="s">
        <v>20</v>
      </c>
      <c r="G22" s="90" t="s">
        <v>71</v>
      </c>
      <c r="H22" s="90" t="s">
        <v>72</v>
      </c>
      <c r="I22" s="126">
        <v>4.6609953703703706E-4</v>
      </c>
      <c r="J22" s="71"/>
      <c r="K22" s="72"/>
    </row>
    <row r="23" spans="1:11" s="73" customFormat="1" ht="24.9" customHeight="1" x14ac:dyDescent="0.3">
      <c r="A23" s="90">
        <v>2</v>
      </c>
      <c r="B23" s="90" t="s">
        <v>73</v>
      </c>
      <c r="C23" s="90" t="s">
        <v>74</v>
      </c>
      <c r="D23" s="90" t="s">
        <v>75</v>
      </c>
      <c r="E23" s="90" t="s">
        <v>76</v>
      </c>
      <c r="F23" s="90" t="s">
        <v>20</v>
      </c>
      <c r="G23" s="90" t="s">
        <v>77</v>
      </c>
      <c r="H23" s="90" t="s">
        <v>78</v>
      </c>
      <c r="I23" s="126">
        <v>4.7295138888888891E-4</v>
      </c>
      <c r="J23" s="71"/>
      <c r="K23" s="72"/>
    </row>
    <row r="24" spans="1:11" s="73" customFormat="1" ht="24.9" customHeight="1" x14ac:dyDescent="0.3">
      <c r="A24" s="90">
        <v>3</v>
      </c>
      <c r="B24" s="90" t="s">
        <v>84</v>
      </c>
      <c r="C24" s="90" t="s">
        <v>85</v>
      </c>
      <c r="D24" s="90" t="s">
        <v>86</v>
      </c>
      <c r="E24" s="90" t="s">
        <v>87</v>
      </c>
      <c r="F24" s="90" t="s">
        <v>46</v>
      </c>
      <c r="G24" s="90" t="s">
        <v>71</v>
      </c>
      <c r="H24" s="90" t="s">
        <v>88</v>
      </c>
      <c r="I24" s="126">
        <v>4.8028935185185181E-4</v>
      </c>
      <c r="J24" s="71"/>
      <c r="K24" s="72"/>
    </row>
    <row r="25" spans="1:11" s="73" customFormat="1" ht="24.9" customHeight="1" x14ac:dyDescent="0.3">
      <c r="A25" s="90">
        <v>4</v>
      </c>
      <c r="B25" s="90" t="s">
        <v>79</v>
      </c>
      <c r="C25" s="90" t="s">
        <v>80</v>
      </c>
      <c r="D25" s="90" t="s">
        <v>81</v>
      </c>
      <c r="E25" s="90" t="s">
        <v>82</v>
      </c>
      <c r="F25" s="90" t="s">
        <v>48</v>
      </c>
      <c r="G25" s="90" t="s">
        <v>77</v>
      </c>
      <c r="H25" s="90" t="s">
        <v>83</v>
      </c>
      <c r="I25" s="126">
        <v>4.8847222222222228E-4</v>
      </c>
      <c r="J25" s="71"/>
      <c r="K25" s="72"/>
    </row>
    <row r="26" spans="1:11" s="73" customFormat="1" ht="24.9" customHeight="1" x14ac:dyDescent="0.3">
      <c r="A26" s="90">
        <v>5</v>
      </c>
      <c r="B26" s="90" t="s">
        <v>95</v>
      </c>
      <c r="C26" s="90" t="s">
        <v>96</v>
      </c>
      <c r="D26" s="90" t="s">
        <v>97</v>
      </c>
      <c r="E26" s="90" t="s">
        <v>98</v>
      </c>
      <c r="F26" s="90" t="s">
        <v>20</v>
      </c>
      <c r="G26" s="90" t="s">
        <v>77</v>
      </c>
      <c r="H26" s="90" t="s">
        <v>99</v>
      </c>
      <c r="I26" s="126">
        <v>4.89212962962963E-4</v>
      </c>
      <c r="J26" s="71"/>
      <c r="K26" s="72"/>
    </row>
    <row r="27" spans="1:11" s="73" customFormat="1" ht="24.9" customHeight="1" x14ac:dyDescent="0.3">
      <c r="A27" s="90">
        <v>6</v>
      </c>
      <c r="B27" s="90" t="s">
        <v>100</v>
      </c>
      <c r="C27" s="90" t="s">
        <v>101</v>
      </c>
      <c r="D27" s="90" t="s">
        <v>102</v>
      </c>
      <c r="E27" s="90" t="s">
        <v>103</v>
      </c>
      <c r="F27" s="90" t="s">
        <v>20</v>
      </c>
      <c r="G27" s="90" t="s">
        <v>71</v>
      </c>
      <c r="H27" s="90" t="s">
        <v>104</v>
      </c>
      <c r="I27" s="126">
        <v>4.9752314814814809E-4</v>
      </c>
      <c r="J27" s="71"/>
      <c r="K27" s="72"/>
    </row>
    <row r="28" spans="1:11" s="73" customFormat="1" ht="24.9" customHeight="1" x14ac:dyDescent="0.3">
      <c r="A28" s="90">
        <v>7</v>
      </c>
      <c r="B28" s="90" t="s">
        <v>105</v>
      </c>
      <c r="C28" s="90" t="s">
        <v>106</v>
      </c>
      <c r="D28" s="90" t="s">
        <v>107</v>
      </c>
      <c r="E28" s="90" t="s">
        <v>108</v>
      </c>
      <c r="F28" s="90" t="s">
        <v>48</v>
      </c>
      <c r="G28" s="90" t="s">
        <v>93</v>
      </c>
      <c r="H28" s="90" t="s">
        <v>109</v>
      </c>
      <c r="I28" s="126">
        <v>5.1511574074074079E-4</v>
      </c>
      <c r="J28" s="71"/>
      <c r="K28" s="72"/>
    </row>
    <row r="29" spans="1:11" s="73" customFormat="1" ht="24.9" customHeight="1" x14ac:dyDescent="0.3">
      <c r="A29" s="90">
        <v>8</v>
      </c>
      <c r="B29" s="90" t="s">
        <v>89</v>
      </c>
      <c r="C29" s="90" t="s">
        <v>90</v>
      </c>
      <c r="D29" s="90" t="s">
        <v>91</v>
      </c>
      <c r="E29" s="90" t="s">
        <v>92</v>
      </c>
      <c r="F29" s="90" t="s">
        <v>20</v>
      </c>
      <c r="G29" s="90" t="s">
        <v>93</v>
      </c>
      <c r="H29" s="90" t="s">
        <v>94</v>
      </c>
      <c r="I29" s="126">
        <v>6.4814814814814813E-4</v>
      </c>
      <c r="J29" s="71"/>
      <c r="K29" s="72"/>
    </row>
    <row r="30" spans="1:11" s="73" customFormat="1" ht="24.9" customHeight="1" x14ac:dyDescent="0.3">
      <c r="A30" s="90">
        <v>9</v>
      </c>
      <c r="B30" s="90" t="s">
        <v>110</v>
      </c>
      <c r="C30" s="90" t="s">
        <v>111</v>
      </c>
      <c r="D30" s="90" t="s">
        <v>112</v>
      </c>
      <c r="E30" s="90" t="s">
        <v>113</v>
      </c>
      <c r="F30" s="90" t="s">
        <v>20</v>
      </c>
      <c r="G30" s="90" t="s">
        <v>77</v>
      </c>
      <c r="H30" s="90" t="s">
        <v>114</v>
      </c>
      <c r="I30" s="70"/>
      <c r="J30" s="71"/>
      <c r="K30" s="72"/>
    </row>
    <row r="31" spans="1:11" s="73" customFormat="1" ht="24.9" customHeight="1" x14ac:dyDescent="0.3">
      <c r="A31" s="90">
        <v>10</v>
      </c>
      <c r="B31" s="90" t="s">
        <v>115</v>
      </c>
      <c r="C31" s="90" t="s">
        <v>116</v>
      </c>
      <c r="D31" s="90" t="s">
        <v>117</v>
      </c>
      <c r="E31" s="90" t="s">
        <v>118</v>
      </c>
      <c r="F31" s="90" t="s">
        <v>46</v>
      </c>
      <c r="G31" s="90" t="s">
        <v>119</v>
      </c>
      <c r="H31" s="90" t="s">
        <v>120</v>
      </c>
      <c r="I31" s="70"/>
      <c r="J31" s="71"/>
      <c r="K31" s="72"/>
    </row>
    <row r="32" spans="1:11" s="73" customFormat="1" ht="24.9" customHeight="1" x14ac:dyDescent="0.3">
      <c r="A32" s="90">
        <v>11</v>
      </c>
      <c r="B32" s="90" t="s">
        <v>121</v>
      </c>
      <c r="C32" s="90" t="s">
        <v>122</v>
      </c>
      <c r="D32" s="90" t="s">
        <v>123</v>
      </c>
      <c r="E32" s="90" t="s">
        <v>124</v>
      </c>
      <c r="F32" s="90" t="s">
        <v>46</v>
      </c>
      <c r="G32" s="90" t="s">
        <v>125</v>
      </c>
      <c r="H32" s="90" t="s">
        <v>126</v>
      </c>
      <c r="I32" s="70"/>
      <c r="J32" s="71"/>
      <c r="K32" s="72"/>
    </row>
    <row r="33" spans="1:11" s="73" customFormat="1" ht="24.9" customHeight="1" x14ac:dyDescent="0.3">
      <c r="A33" s="90">
        <v>12</v>
      </c>
      <c r="B33" s="90" t="s">
        <v>127</v>
      </c>
      <c r="C33" s="90" t="s">
        <v>128</v>
      </c>
      <c r="D33" s="90" t="s">
        <v>129</v>
      </c>
      <c r="E33" s="90" t="s">
        <v>130</v>
      </c>
      <c r="F33" s="90" t="s">
        <v>48</v>
      </c>
      <c r="G33" s="90" t="s">
        <v>131</v>
      </c>
      <c r="H33" s="90" t="s">
        <v>132</v>
      </c>
      <c r="I33" s="70"/>
      <c r="J33" s="71"/>
      <c r="K33" s="72"/>
    </row>
    <row r="34" spans="1:11" s="73" customFormat="1" ht="24.9" customHeight="1" x14ac:dyDescent="0.3">
      <c r="A34" s="90">
        <v>13</v>
      </c>
      <c r="B34" s="90" t="s">
        <v>133</v>
      </c>
      <c r="C34" s="90" t="s">
        <v>134</v>
      </c>
      <c r="D34" s="90" t="s">
        <v>135</v>
      </c>
      <c r="E34" s="90" t="s">
        <v>136</v>
      </c>
      <c r="F34" s="90" t="s">
        <v>46</v>
      </c>
      <c r="G34" s="90" t="s">
        <v>93</v>
      </c>
      <c r="H34" s="90" t="s">
        <v>137</v>
      </c>
      <c r="I34" s="70"/>
      <c r="J34" s="74"/>
      <c r="K34" s="75"/>
    </row>
    <row r="35" spans="1:11" s="73" customFormat="1" ht="24.9" customHeight="1" x14ac:dyDescent="0.3">
      <c r="A35" s="90">
        <v>14</v>
      </c>
      <c r="B35" s="90" t="s">
        <v>138</v>
      </c>
      <c r="C35" s="90" t="s">
        <v>139</v>
      </c>
      <c r="D35" s="90" t="s">
        <v>140</v>
      </c>
      <c r="E35" s="90" t="s">
        <v>141</v>
      </c>
      <c r="F35" s="90" t="s">
        <v>46</v>
      </c>
      <c r="G35" s="90" t="s">
        <v>93</v>
      </c>
      <c r="H35" s="90" t="s">
        <v>142</v>
      </c>
      <c r="I35" s="70"/>
      <c r="J35" s="74"/>
      <c r="K35" s="91"/>
    </row>
    <row r="36" spans="1:11" s="73" customFormat="1" ht="24.9" customHeight="1" x14ac:dyDescent="0.3">
      <c r="A36" s="90">
        <v>15</v>
      </c>
      <c r="B36" s="90" t="s">
        <v>143</v>
      </c>
      <c r="C36" s="90" t="s">
        <v>144</v>
      </c>
      <c r="D36" s="90" t="s">
        <v>145</v>
      </c>
      <c r="E36" s="90" t="s">
        <v>146</v>
      </c>
      <c r="F36" s="90" t="s">
        <v>48</v>
      </c>
      <c r="G36" s="90" t="s">
        <v>93</v>
      </c>
      <c r="H36" s="90" t="s">
        <v>147</v>
      </c>
      <c r="I36" s="70"/>
      <c r="J36" s="74"/>
      <c r="K36" s="91"/>
    </row>
    <row r="37" spans="1:11" s="73" customFormat="1" ht="24.9" customHeight="1" x14ac:dyDescent="0.3">
      <c r="A37" s="90">
        <v>16</v>
      </c>
      <c r="B37" s="90" t="s">
        <v>148</v>
      </c>
      <c r="C37" s="90" t="s">
        <v>149</v>
      </c>
      <c r="D37" s="90" t="s">
        <v>150</v>
      </c>
      <c r="E37" s="90" t="s">
        <v>151</v>
      </c>
      <c r="F37" s="90" t="s">
        <v>46</v>
      </c>
      <c r="G37" s="90" t="s">
        <v>93</v>
      </c>
      <c r="H37" s="90" t="s">
        <v>152</v>
      </c>
      <c r="I37" s="70"/>
      <c r="J37" s="74"/>
      <c r="K37" s="91"/>
    </row>
    <row r="38" spans="1:11" s="73" customFormat="1" ht="24.9" customHeight="1" x14ac:dyDescent="0.3">
      <c r="A38" s="90">
        <v>17</v>
      </c>
      <c r="B38" s="90" t="s">
        <v>153</v>
      </c>
      <c r="C38" s="90" t="s">
        <v>154</v>
      </c>
      <c r="D38" s="90" t="s">
        <v>155</v>
      </c>
      <c r="E38" s="90" t="s">
        <v>156</v>
      </c>
      <c r="F38" s="90" t="s">
        <v>48</v>
      </c>
      <c r="G38" s="90" t="s">
        <v>93</v>
      </c>
      <c r="H38" s="90" t="s">
        <v>157</v>
      </c>
      <c r="I38" s="70"/>
      <c r="J38" s="74"/>
      <c r="K38" s="91"/>
    </row>
    <row r="39" spans="1:11" s="73" customFormat="1" ht="24.9" customHeight="1" x14ac:dyDescent="0.3">
      <c r="A39" s="90">
        <v>18</v>
      </c>
      <c r="B39" s="90" t="s">
        <v>158</v>
      </c>
      <c r="C39" s="90" t="s">
        <v>159</v>
      </c>
      <c r="D39" s="90" t="s">
        <v>160</v>
      </c>
      <c r="E39" s="90" t="s">
        <v>161</v>
      </c>
      <c r="F39" s="90" t="s">
        <v>46</v>
      </c>
      <c r="G39" s="90" t="s">
        <v>71</v>
      </c>
      <c r="H39" s="90" t="s">
        <v>157</v>
      </c>
      <c r="I39" s="70"/>
      <c r="J39" s="74"/>
      <c r="K39" s="91"/>
    </row>
    <row r="40" spans="1:11" s="73" customFormat="1" ht="24.9" customHeight="1" x14ac:dyDescent="0.3">
      <c r="A40" s="80"/>
      <c r="B40" s="80"/>
      <c r="C40" s="82"/>
      <c r="D40" s="81"/>
      <c r="E40" s="80"/>
      <c r="F40" s="80"/>
      <c r="G40" s="80"/>
      <c r="H40" s="80"/>
      <c r="I40" s="70"/>
      <c r="J40" s="84"/>
      <c r="K40" s="84"/>
    </row>
    <row r="41" spans="1:11" ht="14.4" x14ac:dyDescent="0.25">
      <c r="A41" s="116" t="s">
        <v>3</v>
      </c>
      <c r="B41" s="117"/>
      <c r="C41" s="117"/>
      <c r="D41" s="117"/>
      <c r="E41" s="63"/>
      <c r="F41" s="63"/>
      <c r="G41" s="117" t="s">
        <v>25</v>
      </c>
      <c r="H41" s="117"/>
      <c r="I41" s="117"/>
      <c r="J41" s="117"/>
      <c r="K41" s="118"/>
    </row>
    <row r="42" spans="1:11" x14ac:dyDescent="0.25">
      <c r="A42" s="53" t="s">
        <v>33</v>
      </c>
      <c r="B42" s="16"/>
      <c r="C42" s="16"/>
      <c r="D42" s="54"/>
      <c r="E42" s="18"/>
      <c r="F42" s="51"/>
      <c r="G42" s="17" t="s">
        <v>21</v>
      </c>
      <c r="H42" s="47">
        <v>6</v>
      </c>
      <c r="I42" s="57"/>
      <c r="J42" s="34" t="s">
        <v>19</v>
      </c>
      <c r="K42" s="60">
        <f>COUNTIF(F22:F34,"ЗМС")</f>
        <v>0</v>
      </c>
    </row>
    <row r="43" spans="1:11" x14ac:dyDescent="0.25">
      <c r="A43" s="53" t="s">
        <v>34</v>
      </c>
      <c r="B43" s="16"/>
      <c r="C43" s="16"/>
      <c r="D43" s="54"/>
      <c r="E43" s="1"/>
      <c r="F43" s="52"/>
      <c r="G43" s="19" t="s">
        <v>44</v>
      </c>
      <c r="H43" s="46">
        <f>H44+H47</f>
        <v>18</v>
      </c>
      <c r="I43" s="49"/>
      <c r="J43" s="34" t="s">
        <v>15</v>
      </c>
      <c r="K43" s="60">
        <f>COUNTIF(F34:F34,"МСМК")</f>
        <v>0</v>
      </c>
    </row>
    <row r="44" spans="1:11" x14ac:dyDescent="0.25">
      <c r="A44" s="53" t="s">
        <v>35</v>
      </c>
      <c r="B44" s="16"/>
      <c r="C44" s="16"/>
      <c r="D44" s="54"/>
      <c r="E44" s="1"/>
      <c r="F44" s="52"/>
      <c r="G44" s="19" t="s">
        <v>45</v>
      </c>
      <c r="H44" s="46">
        <f>H45+H46+H48</f>
        <v>18</v>
      </c>
      <c r="I44" s="49"/>
      <c r="J44" s="34" t="s">
        <v>17</v>
      </c>
      <c r="K44" s="60">
        <f>COUNTIF(F40:F41,"МС")</f>
        <v>0</v>
      </c>
    </row>
    <row r="45" spans="1:11" x14ac:dyDescent="0.25">
      <c r="A45" s="53" t="s">
        <v>36</v>
      </c>
      <c r="B45" s="16"/>
      <c r="C45" s="16"/>
      <c r="D45" s="54"/>
      <c r="E45" s="1"/>
      <c r="F45" s="52"/>
      <c r="G45" s="19" t="s">
        <v>39</v>
      </c>
      <c r="H45" s="47">
        <f>COUNT(A22:A39)</f>
        <v>18</v>
      </c>
      <c r="I45" s="48"/>
      <c r="J45" s="34" t="s">
        <v>20</v>
      </c>
      <c r="K45" s="60">
        <f>COUNTIF(F22:F42,"КМС")</f>
        <v>6</v>
      </c>
    </row>
    <row r="46" spans="1:11" x14ac:dyDescent="0.25">
      <c r="A46" s="53"/>
      <c r="B46" s="16"/>
      <c r="C46" s="16"/>
      <c r="D46" s="54"/>
      <c r="E46" s="1"/>
      <c r="F46" s="52"/>
      <c r="G46" s="19" t="s">
        <v>40</v>
      </c>
      <c r="H46" s="47">
        <f>COUNTIF(A22:A34,"НФ")</f>
        <v>0</v>
      </c>
      <c r="I46" s="48"/>
      <c r="J46" s="68" t="s">
        <v>46</v>
      </c>
      <c r="K46" s="60">
        <f>COUNTIF(F22:F43,"1 сп.р.")</f>
        <v>7</v>
      </c>
    </row>
    <row r="47" spans="1:11" x14ac:dyDescent="0.25">
      <c r="A47" s="53"/>
      <c r="B47" s="16"/>
      <c r="C47" s="16"/>
      <c r="D47" s="54"/>
      <c r="E47" s="1"/>
      <c r="F47" s="52"/>
      <c r="G47" s="19" t="s">
        <v>41</v>
      </c>
      <c r="H47" s="35">
        <f>COUNTIF(A22:A34,"НС")</f>
        <v>0</v>
      </c>
      <c r="I47" s="50"/>
      <c r="J47" s="69" t="s">
        <v>48</v>
      </c>
      <c r="K47" s="60">
        <f>COUNTIF(F22:F44,"2 сп.р.")</f>
        <v>5</v>
      </c>
    </row>
    <row r="48" spans="1:11" x14ac:dyDescent="0.25">
      <c r="A48" s="53"/>
      <c r="B48" s="16"/>
      <c r="C48" s="16"/>
      <c r="D48" s="54"/>
      <c r="E48" s="21"/>
      <c r="F48" s="58"/>
      <c r="G48" s="19" t="s">
        <v>42</v>
      </c>
      <c r="H48" s="35">
        <f>COUNTIF(A22:A34,"ДСКВ")</f>
        <v>0</v>
      </c>
      <c r="I48" s="59"/>
      <c r="J48" s="69" t="s">
        <v>47</v>
      </c>
      <c r="K48" s="60">
        <f>COUNTIF(F22:F45,"3 сп.р.")</f>
        <v>0</v>
      </c>
    </row>
    <row r="49" spans="1:26" ht="9.75" customHeight="1" x14ac:dyDescent="0.25">
      <c r="A49" s="22"/>
      <c r="K49" s="23"/>
    </row>
    <row r="50" spans="1:26" ht="15.6" x14ac:dyDescent="0.25">
      <c r="A50" s="119" t="s">
        <v>2</v>
      </c>
      <c r="B50" s="120"/>
      <c r="C50" s="120"/>
      <c r="D50" s="120"/>
      <c r="E50" s="121" t="s">
        <v>7</v>
      </c>
      <c r="F50" s="121"/>
      <c r="G50" s="121"/>
      <c r="H50" s="121"/>
      <c r="I50" s="121" t="s">
        <v>37</v>
      </c>
      <c r="J50" s="121"/>
      <c r="K50" s="122"/>
    </row>
    <row r="51" spans="1:26" x14ac:dyDescent="0.25">
      <c r="A51" s="22"/>
      <c r="B51" s="1"/>
      <c r="C51" s="1"/>
      <c r="E51" s="1"/>
      <c r="F51" s="18"/>
      <c r="G51" s="18"/>
      <c r="H51" s="18"/>
      <c r="I51" s="18"/>
      <c r="J51" s="18"/>
      <c r="K51" s="27"/>
    </row>
    <row r="52" spans="1:26" x14ac:dyDescent="0.25">
      <c r="A52" s="24"/>
      <c r="D52" s="25"/>
      <c r="E52" s="55"/>
      <c r="F52" s="25"/>
      <c r="G52" s="25"/>
      <c r="H52" s="56"/>
      <c r="I52" s="56"/>
      <c r="J52" s="25"/>
      <c r="K52" s="26"/>
    </row>
    <row r="53" spans="1:26" x14ac:dyDescent="0.25">
      <c r="A53" s="24"/>
      <c r="D53" s="25"/>
      <c r="E53" s="55"/>
      <c r="F53" s="25"/>
      <c r="G53" s="25"/>
      <c r="H53" s="56"/>
      <c r="I53" s="56"/>
      <c r="J53" s="25"/>
      <c r="K53" s="26"/>
    </row>
    <row r="54" spans="1:26" x14ac:dyDescent="0.25">
      <c r="A54" s="24"/>
      <c r="D54" s="25"/>
      <c r="E54" s="55"/>
      <c r="F54" s="25"/>
      <c r="G54" s="25"/>
      <c r="H54" s="56"/>
      <c r="I54" s="56"/>
      <c r="J54" s="25"/>
      <c r="K54" s="26"/>
    </row>
    <row r="55" spans="1:26" x14ac:dyDescent="0.25">
      <c r="A55" s="24"/>
      <c r="D55" s="25"/>
      <c r="E55" s="55"/>
      <c r="F55" s="25"/>
      <c r="G55" s="25"/>
      <c r="H55" s="56"/>
      <c r="I55" s="56"/>
      <c r="J55" s="25"/>
      <c r="K55" s="26"/>
    </row>
    <row r="56" spans="1:26" ht="16.2" thickBot="1" x14ac:dyDescent="0.3">
      <c r="A56" s="123" t="str">
        <f>G18</f>
        <v>БУКОВА О.Ю.(IК, г. Пенза)</v>
      </c>
      <c r="B56" s="124"/>
      <c r="C56" s="124"/>
      <c r="D56" s="124"/>
      <c r="E56" s="124" t="str">
        <f>G17</f>
        <v>БОЯРОВ В.В. (ВК, г. Саранск)</v>
      </c>
      <c r="F56" s="124"/>
      <c r="G56" s="124"/>
      <c r="H56" s="124"/>
      <c r="I56" s="124" t="str">
        <f>G19</f>
        <v>КОЧЕТКОВ Д.А. (ВК, г. Саранск)</v>
      </c>
      <c r="J56" s="124"/>
      <c r="K56" s="125"/>
    </row>
    <row r="57" spans="1:26" s="10" customFormat="1" ht="14.4" thickTop="1" x14ac:dyDescent="0.25">
      <c r="A57" s="1"/>
      <c r="B57" s="25"/>
      <c r="C57" s="25"/>
      <c r="D57" s="1"/>
      <c r="F57" s="1"/>
      <c r="G57" s="1"/>
      <c r="H57" s="20"/>
      <c r="I57" s="2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8" customFormat="1" ht="18" x14ac:dyDescent="0.25">
      <c r="B58" s="39"/>
      <c r="C58" s="39"/>
      <c r="E58" s="40"/>
      <c r="H58" s="41"/>
      <c r="I58" s="41"/>
    </row>
    <row r="59" spans="1:26" ht="21" x14ac:dyDescent="0.25">
      <c r="A59" s="36"/>
      <c r="B59" s="36"/>
      <c r="C59" s="37"/>
      <c r="D59" s="115"/>
      <c r="E59" s="115"/>
      <c r="F59" s="115"/>
      <c r="G59" s="115"/>
    </row>
    <row r="60" spans="1:26" ht="18" x14ac:dyDescent="0.25">
      <c r="D60" s="38"/>
    </row>
  </sheetData>
  <autoFilter ref="B21:I21">
    <sortState ref="B22:I39">
      <sortCondition ref="I21"/>
    </sortState>
  </autoFilter>
  <sortState ref="A22:G36">
    <sortCondition descending="1" ref="A22:A36"/>
  </sortState>
  <mergeCells count="25">
    <mergeCell ref="A13:D13"/>
    <mergeCell ref="A14:D14"/>
    <mergeCell ref="A15:G15"/>
    <mergeCell ref="H15:K15"/>
    <mergeCell ref="D59:G59"/>
    <mergeCell ref="A41:D41"/>
    <mergeCell ref="G41:K41"/>
    <mergeCell ref="A50:D50"/>
    <mergeCell ref="E50:H50"/>
    <mergeCell ref="I50:K50"/>
    <mergeCell ref="A56:D56"/>
    <mergeCell ref="E56:H56"/>
    <mergeCell ref="I56:K56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1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2025-07-11T16:17:45Z</cp:lastPrinted>
  <dcterms:created xsi:type="dcterms:W3CDTF">1996-10-08T23:32:33Z</dcterms:created>
  <dcterms:modified xsi:type="dcterms:W3CDTF">2025-07-11T16:17:59Z</dcterms:modified>
</cp:coreProperties>
</file>