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ЕИСП протоколы трек\ПР трек 20-24.05.2025\"/>
    </mc:Choice>
  </mc:AlternateContent>
  <bookViews>
    <workbookView xWindow="0" yWindow="0" windowWidth="19200" windowHeight="7190"/>
  </bookViews>
  <sheets>
    <sheet name="ПР 3км парами девушки ФИНАЛ" sheetId="1" r:id="rId1"/>
  </sheets>
  <externalReferences>
    <externalReference r:id="rId2"/>
  </externalReferences>
  <definedNames>
    <definedName name="_xlnm.Print_Titles" localSheetId="0">'ПР 3км парами девушки ФИНАЛ'!$21:$21</definedName>
    <definedName name="_xlnm.Print_Area" localSheetId="0">'ПР 3км парами девушки ФИНАЛ'!$A$1:$O$73</definedName>
  </definedName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G72" i="1"/>
  <c r="D72" i="1"/>
  <c r="G60" i="1"/>
  <c r="F60" i="1"/>
  <c r="E60" i="1"/>
  <c r="D60" i="1"/>
  <c r="C60" i="1"/>
  <c r="G59" i="1"/>
  <c r="F59" i="1"/>
  <c r="E59" i="1"/>
  <c r="D59" i="1"/>
  <c r="C59" i="1"/>
  <c r="G57" i="1"/>
  <c r="F57" i="1"/>
  <c r="E57" i="1"/>
  <c r="D57" i="1"/>
  <c r="C57" i="1"/>
  <c r="G56" i="1"/>
  <c r="F56" i="1"/>
  <c r="E56" i="1"/>
  <c r="D56" i="1"/>
  <c r="C56" i="1"/>
  <c r="G54" i="1"/>
  <c r="F54" i="1"/>
  <c r="E54" i="1"/>
  <c r="D54" i="1"/>
  <c r="C54" i="1"/>
  <c r="G53" i="1"/>
  <c r="F53" i="1"/>
  <c r="E53" i="1"/>
  <c r="D53" i="1"/>
  <c r="C53" i="1"/>
  <c r="G51" i="1"/>
  <c r="F51" i="1"/>
  <c r="E51" i="1"/>
  <c r="D51" i="1"/>
  <c r="C51" i="1"/>
  <c r="G50" i="1"/>
  <c r="F50" i="1"/>
  <c r="E50" i="1"/>
  <c r="D50" i="1"/>
  <c r="C50" i="1"/>
  <c r="G48" i="1"/>
  <c r="F48" i="1"/>
  <c r="E48" i="1"/>
  <c r="D48" i="1"/>
  <c r="C48" i="1"/>
  <c r="G47" i="1"/>
  <c r="F47" i="1"/>
  <c r="E47" i="1"/>
  <c r="D47" i="1"/>
  <c r="C47" i="1"/>
  <c r="G45" i="1"/>
  <c r="F45" i="1"/>
  <c r="E45" i="1"/>
  <c r="D45" i="1"/>
  <c r="C45" i="1"/>
  <c r="G44" i="1"/>
  <c r="F44" i="1"/>
  <c r="E44" i="1"/>
  <c r="D44" i="1"/>
  <c r="C44" i="1"/>
  <c r="G42" i="1"/>
  <c r="F42" i="1"/>
  <c r="E42" i="1"/>
  <c r="D42" i="1"/>
  <c r="C42" i="1"/>
  <c r="G41" i="1"/>
  <c r="F41" i="1"/>
  <c r="E41" i="1"/>
  <c r="D41" i="1"/>
  <c r="C41" i="1"/>
  <c r="G39" i="1"/>
  <c r="F39" i="1"/>
  <c r="E39" i="1"/>
  <c r="D39" i="1"/>
  <c r="C39" i="1"/>
  <c r="G38" i="1"/>
  <c r="F38" i="1"/>
  <c r="E38" i="1"/>
  <c r="D38" i="1"/>
  <c r="C38" i="1"/>
  <c r="G36" i="1"/>
  <c r="F36" i="1"/>
  <c r="E36" i="1"/>
  <c r="D36" i="1"/>
  <c r="C36" i="1"/>
  <c r="G35" i="1"/>
  <c r="F35" i="1"/>
  <c r="E35" i="1"/>
  <c r="D35" i="1"/>
  <c r="C35" i="1"/>
  <c r="G33" i="1"/>
  <c r="F33" i="1"/>
  <c r="E33" i="1"/>
  <c r="D33" i="1"/>
  <c r="C33" i="1"/>
  <c r="M32" i="1"/>
  <c r="K32" i="1"/>
  <c r="I32" i="1"/>
  <c r="G32" i="1"/>
  <c r="F32" i="1"/>
  <c r="E32" i="1"/>
  <c r="D32" i="1"/>
  <c r="C32" i="1"/>
  <c r="G30" i="1"/>
  <c r="F30" i="1"/>
  <c r="E30" i="1"/>
  <c r="D30" i="1"/>
  <c r="C30" i="1"/>
  <c r="M29" i="1"/>
  <c r="K29" i="1"/>
  <c r="I29" i="1"/>
  <c r="G29" i="1"/>
  <c r="F29" i="1"/>
  <c r="E29" i="1"/>
  <c r="D29" i="1"/>
  <c r="C29" i="1"/>
  <c r="G27" i="1"/>
  <c r="F27" i="1"/>
  <c r="E27" i="1"/>
  <c r="D27" i="1"/>
  <c r="C27" i="1"/>
  <c r="M26" i="1"/>
  <c r="K26" i="1"/>
  <c r="I26" i="1"/>
  <c r="G26" i="1"/>
  <c r="F26" i="1"/>
  <c r="E26" i="1"/>
  <c r="D26" i="1"/>
  <c r="C26" i="1"/>
  <c r="G24" i="1"/>
  <c r="F24" i="1"/>
  <c r="E24" i="1"/>
  <c r="D24" i="1"/>
  <c r="C24" i="1"/>
  <c r="M23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<sst xmlns="http://schemas.openxmlformats.org/spreadsheetml/2006/main" count="58" uniqueCount="56">
  <si>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</si>
  <si>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</si>
  <si>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</si>
  <si>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Федерация велосипедного спорта Тульской области</t>
  </si>
  <si>
    <t>ПЕРВЕНСТВО РОССИИ</t>
  </si>
  <si>
    <t>по велосипедному спорту</t>
  </si>
  <si>
    <t>ИТОГОВЫЙ ПРОТОКОЛ</t>
  </si>
  <si>
    <t>Трек - парная гонка преследования 3 км</t>
  </si>
  <si>
    <t>ДЕВУШКИ 15-16 ЛЕТ</t>
  </si>
  <si>
    <t>ФИНАЛ</t>
  </si>
  <si>
    <t>МЕСТО ПРОВЕДЕНИЯ: г. Тула</t>
  </si>
  <si>
    <t>НАЧАЛО ГОНКИ:                                                                                                      16:00</t>
  </si>
  <si>
    <t>Номер-код ВРВС: 0080411811С</t>
  </si>
  <si>
    <t>ДАТА ПРОВЕДЕНИЯ: 21 мая 2025 года</t>
  </si>
  <si>
    <t>ОКОНЧАНИЕ ГОНКИ:                                                                                             16:15</t>
  </si>
  <si>
    <t>№ ЕКП 2025: 2008710022034167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</si>
  <si>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</si>
  <si>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</si>
  <si>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</si>
  <si>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 г.Тула</t>
  </si>
  <si>
    <t>ГЛАВНЫЙ СУДЬЯ:</t>
  </si>
  <si>
    <t>О.В.БЕЛОБОРОДОВА (ВК, г.Москва)</t>
  </si>
  <si>
    <t>ПОКРЫТИЕ ТРЕКА: Цемент</t>
  </si>
  <si>
    <t>ГЛАВНЫЙ СЕКРЕТАРЬ:</t>
  </si>
  <si>
    <t>Т.Е.КАБАНОВА (2К, г.Москва)</t>
  </si>
  <si>
    <t>ДЛИНА ТРЕКА: 333 м</t>
  </si>
  <si>
    <t>СУДЬЯ НА ФИНИШЕ:</t>
  </si>
  <si>
    <t>В.Н.ГНИДЕНКО (ВК, г.Тула)</t>
  </si>
  <si>
    <t>ДИСТАНЦИЯ: ДЛИНА КРУГА/КРУГОВ</t>
  </si>
  <si>
    <t>9/333м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</si>
  <si>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</si>
  <si>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</si>
  <si>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</si>
  <si>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</si>
  <si>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</si>
  <si>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</si>
  <si>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</si>
  <si>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</si>
  <si>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</si>
  <si>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</si>
  <si>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</si>
  <si>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</si>
  <si>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0-1000м</t>
  </si>
  <si>
    <t>1000-2000м</t>
  </si>
  <si>
    <t>2000м</t>
  </si>
  <si>
    <t>2000-3000м</t>
  </si>
  <si>
    <t>1 сп.р.</t>
  </si>
  <si>
    <t>ПОБЕДИТЕЛЬНИЦЫ ПЕРВЕНСТВА РОССИИ</t>
  </si>
  <si>
    <t>2 сп.р.</t>
  </si>
  <si>
    <t>3 сп.р.</t>
  </si>
  <si>
    <t>ПОГОДНЫЕ УСЛОВИЯ</t>
  </si>
  <si>
    <t>Температура: +18</t>
  </si>
  <si>
    <t>Влажность: 54%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</si>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</sst>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.00"/>
    <numFmt numFmtId="165" formatCode="0.0"/>
    <numFmt numFmtId="166" formatCode="m:ss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" fillId="0" borderId="0"/>
  </cellStyleXfs>
  <cellXfs count="147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12" fillId="0" borderId="12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vertical="center"/>
    </xf>
    <xf numFmtId="14" fontId="1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horizontal="right" vertical="center"/>
    </xf>
    <xf numFmtId="14" fontId="13" fillId="0" borderId="0" xfId="1" applyNumberFormat="1" applyFont="1" applyAlignment="1">
      <alignment vertical="center"/>
    </xf>
    <xf numFmtId="0" fontId="13" fillId="0" borderId="14" xfId="1" applyFont="1" applyBorder="1" applyAlignment="1">
      <alignment horizontal="right" vertical="center"/>
    </xf>
    <xf numFmtId="0" fontId="12" fillId="0" borderId="17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3" fillId="0" borderId="18" xfId="1" applyFont="1" applyBorder="1" applyAlignment="1">
      <alignment horizontal="right" vertical="center"/>
    </xf>
    <xf numFmtId="14" fontId="13" fillId="0" borderId="18" xfId="1" applyNumberFormat="1" applyFont="1" applyBorder="1" applyAlignment="1">
      <alignment horizontal="right" vertical="center"/>
    </xf>
    <xf numFmtId="0" fontId="13" fillId="0" borderId="18" xfId="1" applyFont="1" applyBorder="1" applyAlignment="1">
      <alignment vertical="center"/>
    </xf>
    <xf numFmtId="165" fontId="12" fillId="0" borderId="18" xfId="1" applyNumberFormat="1" applyFont="1" applyBorder="1" applyAlignment="1">
      <alignment horizontal="center" vertical="center"/>
    </xf>
    <xf numFmtId="164" fontId="12" fillId="0" borderId="18" xfId="1" applyNumberFormat="1" applyFont="1" applyBorder="1" applyAlignment="1">
      <alignment vertical="center"/>
    </xf>
    <xf numFmtId="0" fontId="14" fillId="0" borderId="20" xfId="1" applyNumberFormat="1" applyFont="1" applyBorder="1" applyAlignment="1">
      <alignment horizontal="right" vertical="center"/>
    </xf>
    <xf numFmtId="0" fontId="12" fillId="2" borderId="25" xfId="2" applyFont="1" applyFill="1" applyBorder="1" applyAlignment="1">
      <alignment horizontal="center" vertical="center" wrapText="1"/>
    </xf>
    <xf numFmtId="0" fontId="16" fillId="3" borderId="27" xfId="1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7" xfId="0" applyNumberFormat="1" applyFont="1" applyFill="1" applyBorder="1" applyAlignment="1">
      <alignment horizontal="center" vertical="center"/>
    </xf>
    <xf numFmtId="14" fontId="16" fillId="3" borderId="27" xfId="0" applyNumberFormat="1" applyFont="1" applyFill="1" applyBorder="1" applyAlignment="1">
      <alignment horizontal="center" vertical="center"/>
    </xf>
    <xf numFmtId="166" fontId="17" fillId="0" borderId="27" xfId="1" applyNumberFormat="1" applyFont="1" applyBorder="1" applyAlignment="1">
      <alignment horizontal="center" vertical="center" wrapText="1"/>
    </xf>
    <xf numFmtId="166" fontId="18" fillId="0" borderId="27" xfId="3" applyNumberFormat="1" applyFont="1" applyBorder="1" applyAlignment="1">
      <alignment horizontal="center" vertical="center" wrapText="1"/>
    </xf>
    <xf numFmtId="2" fontId="17" fillId="0" borderId="27" xfId="0" applyNumberFormat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16" fillId="0" borderId="27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166" fontId="21" fillId="0" borderId="27" xfId="1" applyNumberFormat="1" applyFont="1" applyBorder="1" applyAlignment="1">
      <alignment horizontal="center" vertical="center" wrapText="1"/>
    </xf>
    <xf numFmtId="166" fontId="22" fillId="0" borderId="27" xfId="3" applyNumberFormat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3" borderId="28" xfId="1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8" xfId="0" applyNumberFormat="1" applyFont="1" applyFill="1" applyBorder="1" applyAlignment="1">
      <alignment horizontal="center" vertical="center"/>
    </xf>
    <xf numFmtId="14" fontId="16" fillId="3" borderId="28" xfId="0" applyNumberFormat="1" applyFont="1" applyFill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0" borderId="25" xfId="1" applyFont="1" applyBorder="1" applyAlignment="1">
      <alignment vertical="center" wrapText="1"/>
    </xf>
    <xf numFmtId="0" fontId="16" fillId="0" borderId="15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23" fillId="2" borderId="36" xfId="1" applyFont="1" applyFill="1" applyBorder="1" applyAlignment="1">
      <alignment vertical="center"/>
    </xf>
    <xf numFmtId="0" fontId="24" fillId="0" borderId="12" xfId="1" applyFont="1" applyBorder="1" applyAlignment="1">
      <alignment vertical="center"/>
    </xf>
    <xf numFmtId="0" fontId="24" fillId="0" borderId="13" xfId="1" applyFont="1" applyBorder="1" applyAlignment="1">
      <alignment horizontal="center" vertical="center"/>
    </xf>
    <xf numFmtId="49" fontId="24" fillId="0" borderId="13" xfId="1" applyNumberFormat="1" applyFont="1" applyBorder="1" applyAlignment="1">
      <alignment horizontal="center" vertical="center"/>
    </xf>
    <xf numFmtId="14" fontId="24" fillId="0" borderId="13" xfId="1" applyNumberFormat="1" applyFont="1" applyBorder="1" applyAlignment="1">
      <alignment horizontal="center" vertical="center"/>
    </xf>
    <xf numFmtId="49" fontId="24" fillId="0" borderId="13" xfId="1" applyNumberFormat="1" applyFont="1" applyBorder="1" applyAlignment="1">
      <alignment horizontal="left" vertical="center"/>
    </xf>
    <xf numFmtId="0" fontId="24" fillId="0" borderId="13" xfId="1" applyFont="1" applyBorder="1" applyAlignment="1">
      <alignment horizontal="right" vertical="center"/>
    </xf>
    <xf numFmtId="0" fontId="24" fillId="0" borderId="13" xfId="1" applyFont="1" applyBorder="1" applyAlignment="1">
      <alignment vertical="center"/>
    </xf>
    <xf numFmtId="49" fontId="24" fillId="0" borderId="13" xfId="4" applyNumberFormat="1" applyFont="1" applyBorder="1" applyAlignment="1">
      <alignment vertical="center"/>
    </xf>
    <xf numFmtId="0" fontId="24" fillId="0" borderId="16" xfId="1" applyFont="1" applyBorder="1" applyAlignment="1">
      <alignment horizontal="right" vertical="center"/>
    </xf>
    <xf numFmtId="9" fontId="24" fillId="0" borderId="13" xfId="1" applyNumberFormat="1" applyFont="1" applyBorder="1" applyAlignment="1">
      <alignment horizontal="center" vertical="center"/>
    </xf>
    <xf numFmtId="14" fontId="24" fillId="0" borderId="13" xfId="1" applyNumberFormat="1" applyFont="1" applyBorder="1" applyAlignment="1">
      <alignment vertical="center"/>
    </xf>
    <xf numFmtId="0" fontId="24" fillId="0" borderId="16" xfId="1" applyFont="1" applyBorder="1" applyAlignment="1">
      <alignment vertical="center"/>
    </xf>
    <xf numFmtId="0" fontId="23" fillId="2" borderId="12" xfId="1" applyFont="1" applyFill="1" applyBorder="1" applyAlignment="1">
      <alignment vertical="center"/>
    </xf>
    <xf numFmtId="0" fontId="23" fillId="2" borderId="13" xfId="1" applyFont="1" applyFill="1" applyBorder="1" applyAlignment="1">
      <alignment vertical="center"/>
    </xf>
    <xf numFmtId="0" fontId="23" fillId="0" borderId="4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23" fillId="0" borderId="11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14" fontId="24" fillId="0" borderId="0" xfId="1" applyNumberFormat="1" applyFont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17" xfId="1" applyFont="1" applyBorder="1" applyAlignment="1">
      <alignment vertical="center"/>
    </xf>
    <xf numFmtId="0" fontId="24" fillId="0" borderId="18" xfId="1" applyFont="1" applyBorder="1" applyAlignment="1">
      <alignment vertical="center"/>
    </xf>
    <xf numFmtId="0" fontId="24" fillId="0" borderId="18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3" fillId="2" borderId="35" xfId="1" applyFont="1" applyFill="1" applyBorder="1" applyAlignment="1">
      <alignment horizontal="center" vertical="center"/>
    </xf>
    <xf numFmtId="0" fontId="23" fillId="2" borderId="36" xfId="1" applyFont="1" applyFill="1" applyBorder="1" applyAlignment="1">
      <alignment horizontal="center" vertical="center"/>
    </xf>
    <xf numFmtId="0" fontId="23" fillId="2" borderId="37" xfId="1" applyFont="1" applyFill="1" applyBorder="1" applyAlignment="1">
      <alignment horizontal="center" vertical="center"/>
    </xf>
    <xf numFmtId="0" fontId="23" fillId="2" borderId="13" xfId="1" applyFont="1" applyFill="1" applyBorder="1" applyAlignment="1">
      <alignment horizontal="center" vertical="center"/>
    </xf>
    <xf numFmtId="0" fontId="23" fillId="2" borderId="16" xfId="1" applyFont="1" applyFill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2" fillId="2" borderId="22" xfId="2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2" fontId="12" fillId="2" borderId="22" xfId="2" applyNumberFormat="1" applyFont="1" applyFill="1" applyBorder="1" applyAlignment="1">
      <alignment horizontal="center" vertical="center" wrapText="1"/>
    </xf>
    <xf numFmtId="2" fontId="12" fillId="2" borderId="25" xfId="2" applyNumberFormat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9" fillId="0" borderId="15" xfId="1" applyFont="1" applyBorder="1" applyAlignment="1">
      <alignment horizontal="left" vertical="center" wrapText="1"/>
    </xf>
    <xf numFmtId="0" fontId="19" fillId="0" borderId="13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left" vertical="center" wrapText="1"/>
    </xf>
    <xf numFmtId="164" fontId="12" fillId="0" borderId="19" xfId="1" applyNumberFormat="1" applyFont="1" applyBorder="1" applyAlignment="1">
      <alignment horizontal="left" vertical="center"/>
    </xf>
    <xf numFmtId="164" fontId="12" fillId="0" borderId="18" xfId="1" applyNumberFormat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14" fontId="12" fillId="2" borderId="22" xfId="2" applyNumberFormat="1" applyFont="1" applyFill="1" applyBorder="1" applyAlignment="1">
      <alignment horizontal="center" vertical="center" wrapText="1"/>
    </xf>
    <xf numFmtId="14" fontId="12" fillId="2" borderId="25" xfId="2" applyNumberFormat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0" borderId="15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164" fontId="12" fillId="0" borderId="15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left" vertical="center"/>
    </xf>
    <xf numFmtId="164" fontId="12" fillId="0" borderId="16" xfId="1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5">
    <cellStyle name="Обычный" xfId="0" builtinId="0"/>
    <cellStyle name="Обычный 2 2" xfId="4"/>
    <cellStyle name="Обычный 3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533398</xdr:colOff>
      <xdr:row>0</xdr:row>
      <xdr:rowOff>318404</xdr:rowOff>
    </xdr:from>
    <xdr:to>
      <xdr:col>1</xdr:col>
      <xdr:colOff>571499</xdr:colOff>
      <xdr:row>4</xdr:row>
      <xdr:rowOff>95250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8" y="318404"/>
          <a:ext cx="965201" cy="1300846"/>
        </a:xfrm>
        <a:prstGeom prst="rect">
          <a:avLst/>
        </a:prstGeom>
      </xdr:spPr>
    </xdr:pic>
    <xdr:clientData/>
  </xdr:twoCellAnchor>
  <xdr:twoCellAnchor editAs="oneCell">
    <xdr:from>
      <xdr:col>1</xdr:col>
      <xdr:colOff>597272</xdr:colOff>
      <xdr:row>1</xdr:row>
      <xdr:rowOff>93470</xdr:rowOff>
    </xdr:from>
    <xdr:to>
      <xdr:col>2</xdr:col>
      <xdr:colOff>1314450</xdr:colOff>
      <xdr:row>4</xdr:row>
      <xdr:rowOff>57150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372" y="474470"/>
          <a:ext cx="1587128" cy="1106680"/>
        </a:xfrm>
        <a:prstGeom prst="rect">
          <a:avLst/>
        </a:prstGeom>
      </xdr:spPr>
    </xdr:pic>
    <xdr:clientData/>
  </xdr:twoCellAnchor>
  <xdr:twoCellAnchor editAs="oneCell">
    <xdr:from>
      <xdr:col>6</xdr:col>
      <xdr:colOff>3232150</xdr:colOff>
      <xdr:row>66</xdr:row>
      <xdr:rowOff>228600</xdr:rowOff>
    </xdr:from>
    <xdr:to>
      <xdr:col>7</xdr:col>
      <xdr:colOff>574407</xdr:colOff>
      <xdr:row>68</xdr:row>
      <xdr:rowOff>210363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84150" y="22739350"/>
          <a:ext cx="1355457" cy="578663"/>
        </a:xfrm>
        <a:prstGeom prst="rect">
          <a:avLst/>
        </a:prstGeom>
      </xdr:spPr>
    </xdr:pic>
    <xdr:clientData/>
  </xdr:twoCellAnchor>
  <xdr:twoCellAnchor editAs="oneCell">
    <xdr:from>
      <xdr:col>3</xdr:col>
      <xdr:colOff>1663700</xdr:colOff>
      <xdr:row>66</xdr:row>
      <xdr:rowOff>158750</xdr:rowOff>
    </xdr:from>
    <xdr:to>
      <xdr:col>3</xdr:col>
      <xdr:colOff>3591457</xdr:colOff>
      <xdr:row>68</xdr:row>
      <xdr:rowOff>177092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86350" y="22669500"/>
          <a:ext cx="1927757" cy="615242"/>
        </a:xfrm>
        <a:prstGeom prst="rect">
          <a:avLst/>
        </a:prstGeom>
      </xdr:spPr>
    </xdr:pic>
    <xdr:clientData/>
  </xdr:twoCellAnchor>
  <xdr:twoCellAnchor editAs="oneCell">
    <xdr:from>
      <xdr:col>12</xdr:col>
      <xdr:colOff>1054100</xdr:colOff>
      <xdr:row>0</xdr:row>
      <xdr:rowOff>42996</xdr:rowOff>
    </xdr:from>
    <xdr:to>
      <xdr:col>13</xdr:col>
      <xdr:colOff>939800</xdr:colOff>
      <xdr:row>4</xdr:row>
      <xdr:rowOff>70223</xdr:rowOff>
    </xdr:to>
    <xdr:pic>
      <xdr:nvPicPr>
        <xdr:cNvPr id="6" name="Picture 55">
          <a:extLst>
            <a:ext uri="{FF2B5EF4-FFF2-40B4-BE49-F238E27FC236}">
              <a16:creationId xmlns="" xmlns:a16="http://schemas.microsoft.com/office/drawing/2014/main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42996"/>
          <a:ext cx="1041400" cy="155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228600</xdr:colOff>
      <xdr:row>66</xdr:row>
      <xdr:rowOff>165100</xdr:rowOff>
    </xdr:from>
    <xdr:to>
      <xdr:col>13</xdr:col>
      <xdr:colOff>738716</xdr:colOff>
      <xdr:row>69</xdr:row>
      <xdr:rowOff>11906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5750" y="22675850"/>
          <a:ext cx="1665816" cy="742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3;&#1054;&#1053;&#1050;&#1048;%20&#1090;&#1077;&#1093;&#1085;&#1080;&#1095;&#1077;&#1089;&#1082;&#1080;&#1077;%20&#1080;%20&#1087;&#1088;&#1086;&#1075;&#1088;&#1072;&#1084;&#1084;&#1072;/&#1058;&#1091;&#1083;&#1072;%2020-24%20&#1084;&#1072;&#1103;%202025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101 425 967 51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 xml:space="preserve"> 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3"/>
  <sheetViews>
    <sheetView tabSelected="1" view="pageBreakPreview" topLeftCell="A24" zoomScale="50" zoomScaleNormal="100" zoomScaleSheetLayoutView="50" workbookViewId="0">
      <selection activeCell="L40" sqref="L40"/>
    </sheetView>
  </sheetViews>
  <sheetFormatPr defaultColWidth="9.26953125" defaultRowHeight="13" x14ac:dyDescent="0.35"/>
  <cols>
    <col min="1" max="1" width="13.26953125" style="1" customWidth="1"/>
    <col min="2" max="2" width="12.453125" style="2" customWidth="1"/>
    <col min="3" max="3" width="23.26953125" style="2" customWidth="1"/>
    <col min="4" max="4" width="59.6328125" style="1" customWidth="1"/>
    <col min="5" max="5" width="18.26953125" style="3" customWidth="1"/>
    <col min="6" max="6" width="11.26953125" style="1" customWidth="1"/>
    <col min="7" max="7" width="57.453125" style="1" customWidth="1"/>
    <col min="8" max="9" width="20.1796875" style="1" customWidth="1"/>
    <col min="10" max="10" width="15.81640625" style="1" customWidth="1"/>
    <col min="11" max="11" width="19.81640625" style="1" customWidth="1"/>
    <col min="12" max="12" width="20.08984375" style="1" customWidth="1"/>
    <col min="13" max="13" width="16.54296875" style="1" customWidth="1"/>
    <col min="14" max="14" width="19.54296875" style="1" customWidth="1"/>
    <col min="15" max="15" width="22.26953125" style="1" customWidth="1"/>
    <col min="16" max="17" width="9.26953125" style="1"/>
    <col min="18" max="18" width="0" style="1" hidden="1" customWidth="1"/>
    <col min="19" max="16384" width="9.26953125" style="1"/>
  </cols>
  <sheetData>
    <row r="1" spans="1:15" ht="30" customHeight="1" x14ac:dyDescent="0.3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5" ht="30" customHeight="1" x14ac:dyDescent="0.35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30" customHeight="1" x14ac:dyDescent="0.35">
      <c r="A3" s="145" t="s">
        <v>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15" ht="30" customHeight="1" x14ac:dyDescent="0.35">
      <c r="A4" s="145" t="s">
        <v>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1:15" ht="21.75" customHeight="1" x14ac:dyDescent="0.35"/>
    <row r="6" spans="1:15" s="4" customFormat="1" ht="26.25" customHeight="1" x14ac:dyDescent="0.35">
      <c r="A6" s="146" t="s">
        <v>4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5" s="4" customFormat="1" ht="48" customHeight="1" x14ac:dyDescent="0.35">
      <c r="A7" s="146" t="s">
        <v>5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</row>
    <row r="8" spans="1:15" s="4" customFormat="1" ht="6" customHeight="1" thickBot="1" x14ac:dyDescent="0.4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</row>
    <row r="9" spans="1:15" ht="23.9" customHeight="1" thickTop="1" x14ac:dyDescent="0.35">
      <c r="A9" s="134" t="s">
        <v>6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6"/>
    </row>
    <row r="10" spans="1:15" ht="34.5" customHeight="1" x14ac:dyDescent="0.35">
      <c r="A10" s="137" t="s">
        <v>7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9"/>
    </row>
    <row r="11" spans="1:15" ht="25.5" customHeight="1" x14ac:dyDescent="0.35">
      <c r="A11" s="137" t="s">
        <v>8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</row>
    <row r="12" spans="1:15" ht="37.5" customHeight="1" x14ac:dyDescent="0.35">
      <c r="A12" s="140" t="s">
        <v>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2"/>
    </row>
    <row r="13" spans="1:15" ht="15.5" x14ac:dyDescent="0.35">
      <c r="A13" s="5" t="s">
        <v>10</v>
      </c>
      <c r="B13" s="6"/>
      <c r="C13" s="7"/>
      <c r="D13" s="8"/>
      <c r="E13" s="9"/>
      <c r="F13" s="10"/>
      <c r="G13" s="11" t="s">
        <v>11</v>
      </c>
      <c r="H13" s="10"/>
      <c r="I13" s="10"/>
      <c r="J13" s="10"/>
      <c r="K13" s="10"/>
      <c r="L13" s="10"/>
      <c r="M13" s="10"/>
      <c r="N13" s="143" t="s">
        <v>12</v>
      </c>
      <c r="O13" s="144"/>
    </row>
    <row r="14" spans="1:15" ht="15" customHeight="1" x14ac:dyDescent="0.35">
      <c r="A14" s="12" t="s">
        <v>13</v>
      </c>
      <c r="B14" s="13"/>
      <c r="C14" s="13"/>
      <c r="D14" s="14"/>
      <c r="E14" s="15"/>
      <c r="F14" s="16"/>
      <c r="G14" s="17" t="s">
        <v>14</v>
      </c>
      <c r="H14" s="16"/>
      <c r="I14" s="16"/>
      <c r="J14" s="16"/>
      <c r="K14" s="16"/>
      <c r="L14" s="16"/>
      <c r="M14" s="16"/>
      <c r="N14" s="120" t="s">
        <v>15</v>
      </c>
      <c r="O14" s="121"/>
    </row>
    <row r="15" spans="1:15" ht="18.5" x14ac:dyDescent="0.35">
      <c r="A15" s="122" t="s">
        <v>16</v>
      </c>
      <c r="B15" s="123"/>
      <c r="C15" s="123"/>
      <c r="D15" s="123"/>
      <c r="E15" s="123"/>
      <c r="F15" s="123"/>
      <c r="G15" s="124"/>
      <c r="H15" s="125" t="s">
        <v>17</v>
      </c>
      <c r="I15" s="123"/>
      <c r="J15" s="123"/>
      <c r="K15" s="123"/>
      <c r="L15" s="123"/>
      <c r="M15" s="123"/>
      <c r="N15" s="123"/>
      <c r="O15" s="126"/>
    </row>
    <row r="16" spans="1:15" ht="18.5" x14ac:dyDescent="0.35">
      <c r="A16" s="18"/>
      <c r="B16" s="19"/>
      <c r="C16" s="19"/>
      <c r="D16" s="20"/>
      <c r="E16" s="21"/>
      <c r="F16" s="20"/>
      <c r="G16" s="22" t="s">
        <v>18</v>
      </c>
      <c r="H16" s="127" t="s">
        <v>19</v>
      </c>
      <c r="I16" s="128"/>
      <c r="J16" s="128"/>
      <c r="K16" s="128"/>
      <c r="L16" s="128"/>
      <c r="M16" s="128"/>
      <c r="N16" s="128"/>
      <c r="O16" s="129"/>
    </row>
    <row r="17" spans="1:15" ht="18.5" x14ac:dyDescent="0.35">
      <c r="A17" s="18" t="s">
        <v>20</v>
      </c>
      <c r="B17" s="19"/>
      <c r="C17" s="19"/>
      <c r="D17" s="20"/>
      <c r="E17" s="23"/>
      <c r="F17" s="20"/>
      <c r="G17" s="24" t="s">
        <v>21</v>
      </c>
      <c r="H17" s="130" t="s">
        <v>22</v>
      </c>
      <c r="I17" s="131"/>
      <c r="J17" s="131"/>
      <c r="K17" s="131"/>
      <c r="L17" s="131"/>
      <c r="M17" s="131"/>
      <c r="N17" s="131"/>
      <c r="O17" s="132"/>
    </row>
    <row r="18" spans="1:15" ht="18.5" x14ac:dyDescent="0.35">
      <c r="A18" s="18" t="s">
        <v>23</v>
      </c>
      <c r="B18" s="19"/>
      <c r="C18" s="19"/>
      <c r="D18" s="22"/>
      <c r="E18" s="21"/>
      <c r="F18" s="20"/>
      <c r="G18" s="24" t="s">
        <v>24</v>
      </c>
      <c r="H18" s="130" t="s">
        <v>25</v>
      </c>
      <c r="I18" s="131"/>
      <c r="J18" s="131"/>
      <c r="K18" s="131"/>
      <c r="L18" s="131"/>
      <c r="M18" s="131"/>
      <c r="N18" s="131"/>
      <c r="O18" s="132"/>
    </row>
    <row r="19" spans="1:15" ht="19" thickBot="1" x14ac:dyDescent="0.4">
      <c r="A19" s="25" t="s">
        <v>26</v>
      </c>
      <c r="B19" s="26"/>
      <c r="C19" s="26"/>
      <c r="D19" s="27"/>
      <c r="E19" s="28"/>
      <c r="F19" s="29"/>
      <c r="G19" s="24" t="s">
        <v>27</v>
      </c>
      <c r="H19" s="113" t="s">
        <v>28</v>
      </c>
      <c r="I19" s="114"/>
      <c r="J19" s="114"/>
      <c r="K19" s="114"/>
      <c r="L19" s="30"/>
      <c r="M19" s="30">
        <v>3</v>
      </c>
      <c r="N19" s="31"/>
      <c r="O19" s="32" t="s">
        <v>29</v>
      </c>
    </row>
    <row r="20" spans="1:15" ht="6.75" customHeight="1" thickTop="1" thickBot="1" x14ac:dyDescent="0.4"/>
    <row r="21" spans="1:15" ht="37.5" customHeight="1" x14ac:dyDescent="0.35">
      <c r="A21" s="115" t="s">
        <v>30</v>
      </c>
      <c r="B21" s="102" t="s">
        <v>31</v>
      </c>
      <c r="C21" s="102" t="s">
        <v>32</v>
      </c>
      <c r="D21" s="102" t="s">
        <v>33</v>
      </c>
      <c r="E21" s="117" t="s">
        <v>34</v>
      </c>
      <c r="F21" s="102" t="s">
        <v>35</v>
      </c>
      <c r="G21" s="102" t="s">
        <v>36</v>
      </c>
      <c r="H21" s="106" t="s">
        <v>37</v>
      </c>
      <c r="I21" s="106"/>
      <c r="J21" s="106"/>
      <c r="K21" s="119"/>
      <c r="L21" s="102" t="s">
        <v>38</v>
      </c>
      <c r="M21" s="104" t="s">
        <v>39</v>
      </c>
      <c r="N21" s="106" t="s">
        <v>40</v>
      </c>
      <c r="O21" s="108" t="s">
        <v>41</v>
      </c>
    </row>
    <row r="22" spans="1:15" ht="21.75" customHeight="1" x14ac:dyDescent="0.35">
      <c r="A22" s="116"/>
      <c r="B22" s="103"/>
      <c r="C22" s="103"/>
      <c r="D22" s="103"/>
      <c r="E22" s="118"/>
      <c r="F22" s="103"/>
      <c r="G22" s="103"/>
      <c r="H22" s="33" t="s">
        <v>42</v>
      </c>
      <c r="I22" s="33" t="s">
        <v>43</v>
      </c>
      <c r="J22" s="33" t="s">
        <v>44</v>
      </c>
      <c r="K22" s="33" t="s">
        <v>45</v>
      </c>
      <c r="L22" s="103"/>
      <c r="M22" s="105"/>
      <c r="N22" s="107"/>
      <c r="O22" s="109"/>
    </row>
    <row r="23" spans="1:15" ht="30" customHeight="1" x14ac:dyDescent="0.35">
      <c r="A23" s="97">
        <v>1</v>
      </c>
      <c r="B23" s="34">
        <v>121</v>
      </c>
      <c r="C23" s="35" t="str">
        <f>VLOOKUP(B23,[1]Список!$A$1:$F$571,2,0)</f>
        <v>101 425 959 43</v>
      </c>
      <c r="D23" s="36" t="str">
        <f>VLOOKUP(B23,[1]Список!$A$1:$F$571,3,0)</f>
        <v>МИШИНА Алена Александровна</v>
      </c>
      <c r="E23" s="37">
        <f>VLOOKUP(B23,[1]Список!$A$1:$F$571,4,0)</f>
        <v>39871</v>
      </c>
      <c r="F23" s="35" t="str">
        <f>VLOOKUP(B23,[1]Список!$A$1:$F$571,5,0)</f>
        <v>МС</v>
      </c>
      <c r="G23" s="35" t="str">
        <f>VLOOKUP(B23,[1]Список!$A$1:$F$571,6,0)</f>
        <v>Тульская область</v>
      </c>
      <c r="H23" s="38">
        <v>9.359837962962963E-4</v>
      </c>
      <c r="I23" s="38">
        <f>J23-H23</f>
        <v>8.9439814814814807E-4</v>
      </c>
      <c r="J23" s="38">
        <v>1.8303819444444444E-3</v>
      </c>
      <c r="K23" s="38">
        <f>L23-J23</f>
        <v>9.0971064814814821E-4</v>
      </c>
      <c r="L23" s="39">
        <v>2.7400925925925926E-3</v>
      </c>
      <c r="M23" s="40">
        <f>M19/(L23*24)</f>
        <v>45.618896360625826</v>
      </c>
      <c r="N23" s="41" t="s">
        <v>46</v>
      </c>
      <c r="O23" s="41"/>
    </row>
    <row r="24" spans="1:15" ht="30" customHeight="1" x14ac:dyDescent="0.35">
      <c r="A24" s="98"/>
      <c r="B24" s="34">
        <v>123</v>
      </c>
      <c r="C24" s="35" t="str">
        <f>VLOOKUP(B24,[1]Список!$A$1:$F$571,2,0)</f>
        <v>101 425 957 41</v>
      </c>
      <c r="D24" s="36" t="str">
        <f>VLOOKUP(B24,[1]Список!$A$1:$F$571,3,0)</f>
        <v>МАШКОВА Полина Михайловна</v>
      </c>
      <c r="E24" s="37">
        <f>VLOOKUP(B24,[1]Список!$A$1:$F$571,4,0)</f>
        <v>40163</v>
      </c>
      <c r="F24" s="35" t="str">
        <f>VLOOKUP(B24,[1]Список!$A$1:$F$571,5,0)</f>
        <v>КМС</v>
      </c>
      <c r="G24" s="35" t="str">
        <f>VLOOKUP(B24,[1]Список!$A$1:$F$571,6,0)</f>
        <v>Тульская область</v>
      </c>
      <c r="H24" s="38"/>
      <c r="I24" s="38"/>
      <c r="J24" s="38"/>
      <c r="K24" s="38"/>
      <c r="L24" s="39"/>
      <c r="M24" s="40"/>
      <c r="N24" s="41"/>
      <c r="O24" s="41"/>
    </row>
    <row r="25" spans="1:15" ht="21.75" customHeight="1" x14ac:dyDescent="0.35">
      <c r="A25" s="110" t="s">
        <v>47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2"/>
      <c r="N25" s="41"/>
      <c r="O25" s="41"/>
    </row>
    <row r="26" spans="1:15" s="42" customFormat="1" ht="30" customHeight="1" x14ac:dyDescent="0.35">
      <c r="A26" s="97">
        <v>2</v>
      </c>
      <c r="B26" s="34">
        <v>136</v>
      </c>
      <c r="C26" s="35" t="str">
        <f>VLOOKUP(B26,[1]Список!$A$1:$F$571,2,0)</f>
        <v>101 301 288 17</v>
      </c>
      <c r="D26" s="36" t="str">
        <f>VLOOKUP(B26,[1]Список!$A$1:$F$571,3,0)</f>
        <v>АЛЯКРИНСКАЯ София Максимовна</v>
      </c>
      <c r="E26" s="37">
        <f>VLOOKUP(B26,[1]Список!$A$1:$F$571,4,0)</f>
        <v>40101</v>
      </c>
      <c r="F26" s="35" t="str">
        <f>VLOOKUP(B26,[1]Список!$A$1:$F$571,5,0)</f>
        <v>КМС</v>
      </c>
      <c r="G26" s="35" t="str">
        <f>VLOOKUP(B26,[1]Список!$A$1:$F$571,6,0)</f>
        <v>Москва</v>
      </c>
      <c r="H26" s="38">
        <v>9.3798611111111112E-4</v>
      </c>
      <c r="I26" s="38">
        <f>J26-H26</f>
        <v>9.1375000000000017E-4</v>
      </c>
      <c r="J26" s="38">
        <v>1.8517361111111113E-3</v>
      </c>
      <c r="K26" s="38">
        <f>L26-J26</f>
        <v>9.2131944444444379E-4</v>
      </c>
      <c r="L26" s="39">
        <v>2.7730555555555551E-3</v>
      </c>
      <c r="M26" s="40">
        <f>M19/(L26*24)</f>
        <v>45.076630271461489</v>
      </c>
      <c r="N26" s="41" t="s">
        <v>46</v>
      </c>
      <c r="O26" s="41"/>
    </row>
    <row r="27" spans="1:15" s="42" customFormat="1" ht="30" customHeight="1" x14ac:dyDescent="0.35">
      <c r="A27" s="98"/>
      <c r="B27" s="34">
        <v>139</v>
      </c>
      <c r="C27" s="35" t="str">
        <f>VLOOKUP(B27,[1]Список!$A$1:$F$571,2,0)</f>
        <v>101 451 332 02</v>
      </c>
      <c r="D27" s="36" t="str">
        <f>VLOOKUP(B27,[1]Список!$A$1:$F$571,3,0)</f>
        <v>ИГНАТЬЕВА Анастасия Сергеевна</v>
      </c>
      <c r="E27" s="37">
        <f>VLOOKUP(B27,[1]Список!$A$1:$F$571,4,0)</f>
        <v>40264</v>
      </c>
      <c r="F27" s="35" t="str">
        <f>VLOOKUP(B27,[1]Список!$A$1:$F$571,5,0)</f>
        <v>1 сп.р.</v>
      </c>
      <c r="G27" s="35" t="str">
        <f>VLOOKUP(B27,[1]Список!$A$1:$F$571,6,0)</f>
        <v>Москва</v>
      </c>
      <c r="H27" s="38"/>
      <c r="I27" s="38"/>
      <c r="J27" s="38"/>
      <c r="K27" s="38"/>
      <c r="L27" s="39"/>
      <c r="M27" s="40"/>
      <c r="N27" s="41"/>
      <c r="O27" s="41"/>
    </row>
    <row r="28" spans="1:15" s="42" customFormat="1" ht="30" customHeight="1" x14ac:dyDescent="0.35">
      <c r="A28" s="43"/>
      <c r="B28" s="34"/>
      <c r="C28" s="35"/>
      <c r="D28" s="36"/>
      <c r="E28" s="37"/>
      <c r="F28" s="35"/>
      <c r="G28" s="35"/>
      <c r="H28" s="38"/>
      <c r="I28" s="38"/>
      <c r="J28" s="38"/>
      <c r="K28" s="38"/>
      <c r="L28" s="39"/>
      <c r="M28" s="40"/>
      <c r="N28" s="41"/>
      <c r="O28" s="41"/>
    </row>
    <row r="29" spans="1:15" s="42" customFormat="1" ht="30" customHeight="1" x14ac:dyDescent="0.35">
      <c r="A29" s="97">
        <v>3</v>
      </c>
      <c r="B29" s="34">
        <v>128</v>
      </c>
      <c r="C29" s="35" t="str">
        <f>VLOOKUP(B29,[1]Список!$A$1:$F$571,2,0)</f>
        <v>101 425 310 73</v>
      </c>
      <c r="D29" s="36" t="str">
        <f>VLOOKUP(B29,[1]Список!$A$1:$F$571,3,0)</f>
        <v>ГОРЕЛОВА Валерия Сергеевна</v>
      </c>
      <c r="E29" s="37">
        <f>VLOOKUP(B29,[1]Список!$A$1:$F$571,4,0)</f>
        <v>40447</v>
      </c>
      <c r="F29" s="35" t="str">
        <f>VLOOKUP(B29,[1]Список!$A$1:$F$571,5,0)</f>
        <v>КМС</v>
      </c>
      <c r="G29" s="35" t="str">
        <f>VLOOKUP(B29,[1]Список!$A$1:$F$571,6,0)</f>
        <v>Тульская область</v>
      </c>
      <c r="H29" s="38">
        <v>9.4194444444444447E-4</v>
      </c>
      <c r="I29" s="38">
        <f t="shared" ref="I29" si="0">J29-H29</f>
        <v>9.3236111111111102E-4</v>
      </c>
      <c r="J29" s="38">
        <v>1.8743055555555555E-3</v>
      </c>
      <c r="K29" s="38">
        <f t="shared" ref="K29" si="1">L29-J29</f>
        <v>9.7364583333333352E-4</v>
      </c>
      <c r="L29" s="39">
        <v>2.847951388888889E-3</v>
      </c>
      <c r="M29" s="40">
        <f>M19/(L29*24)</f>
        <v>43.891198595481647</v>
      </c>
      <c r="N29" s="41" t="s">
        <v>48</v>
      </c>
      <c r="O29" s="41"/>
    </row>
    <row r="30" spans="1:15" s="42" customFormat="1" ht="30" customHeight="1" x14ac:dyDescent="0.35">
      <c r="A30" s="98"/>
      <c r="B30" s="34">
        <v>120</v>
      </c>
      <c r="C30" s="35" t="str">
        <f>VLOOKUP(B30,[1]Список!$A$1:$F$571,2,0)</f>
        <v>101 425 949 33</v>
      </c>
      <c r="D30" s="36" t="str">
        <f>VLOOKUP(B30,[1]Список!$A$1:$F$571,3,0)</f>
        <v>БОГНАТ Александра Александровна</v>
      </c>
      <c r="E30" s="37">
        <f>VLOOKUP(B30,[1]Список!$A$1:$F$571,4,0)</f>
        <v>39863</v>
      </c>
      <c r="F30" s="35" t="str">
        <f>VLOOKUP(B30,[1]Список!$A$1:$F$571,5,0)</f>
        <v>КМС</v>
      </c>
      <c r="G30" s="35" t="str">
        <f>VLOOKUP(B30,[1]Список!$A$1:$F$571,6,0)</f>
        <v>Тульская область</v>
      </c>
      <c r="H30" s="38"/>
      <c r="I30" s="38"/>
      <c r="J30" s="38"/>
      <c r="K30" s="38"/>
      <c r="L30" s="39"/>
      <c r="M30" s="40"/>
      <c r="N30" s="41"/>
      <c r="O30" s="41"/>
    </row>
    <row r="31" spans="1:15" s="42" customFormat="1" ht="30" customHeight="1" x14ac:dyDescent="0.35">
      <c r="A31" s="43"/>
      <c r="B31" s="34"/>
      <c r="C31" s="35"/>
      <c r="D31" s="36"/>
      <c r="E31" s="37"/>
      <c r="F31" s="35"/>
      <c r="G31" s="35"/>
      <c r="H31" s="38"/>
      <c r="I31" s="38"/>
      <c r="J31" s="38"/>
      <c r="K31" s="38"/>
      <c r="L31" s="39"/>
      <c r="M31" s="40"/>
      <c r="N31" s="41"/>
      <c r="O31" s="41"/>
    </row>
    <row r="32" spans="1:15" s="42" customFormat="1" ht="30" customHeight="1" x14ac:dyDescent="0.35">
      <c r="A32" s="97">
        <v>4</v>
      </c>
      <c r="B32" s="34">
        <v>175</v>
      </c>
      <c r="C32" s="35" t="str">
        <f>VLOOKUP(B32,[1]Список!$A$1:$F$571,2,0)</f>
        <v>101 570 165 10</v>
      </c>
      <c r="D32" s="36" t="str">
        <f>VLOOKUP(B32,[1]Список!$A$1:$F$571,3,0)</f>
        <v>ТЕСЛЕНКО Вероника Витальевна</v>
      </c>
      <c r="E32" s="37">
        <f>VLOOKUP(B32,[1]Список!$A$1:$F$571,4,0)</f>
        <v>40682</v>
      </c>
      <c r="F32" s="35" t="str">
        <f>VLOOKUP(B32,[1]Список!$A$1:$F$571,5,0)</f>
        <v>2 сп.р.</v>
      </c>
      <c r="G32" s="35" t="str">
        <f>VLOOKUP(B32,[1]Список!$A$1:$F$571,6,0)</f>
        <v>Республика Крым</v>
      </c>
      <c r="H32" s="38">
        <v>9.8634259259259248E-4</v>
      </c>
      <c r="I32" s="38">
        <f>J32-H32</f>
        <v>9.5855324074074094E-4</v>
      </c>
      <c r="J32" s="38">
        <v>1.9448958333333334E-3</v>
      </c>
      <c r="K32" s="38">
        <f>L32-J32</f>
        <v>9.4499999999999988E-4</v>
      </c>
      <c r="L32" s="39">
        <v>2.8898958333333333E-3</v>
      </c>
      <c r="M32" s="40">
        <f>M19/(L32*24)</f>
        <v>43.254154201059727</v>
      </c>
      <c r="N32" s="41" t="s">
        <v>49</v>
      </c>
      <c r="O32" s="41"/>
    </row>
    <row r="33" spans="1:15" s="42" customFormat="1" ht="30" customHeight="1" x14ac:dyDescent="0.35">
      <c r="A33" s="98"/>
      <c r="B33" s="34">
        <v>176</v>
      </c>
      <c r="C33" s="35" t="str">
        <f>VLOOKUP(B33,[1]Список!$A$1:$F$571,2,0)</f>
        <v>101 638 029 71</v>
      </c>
      <c r="D33" s="36" t="str">
        <f>VLOOKUP(B33,[1]Список!$A$1:$F$571,3,0)</f>
        <v>ХОВАНЦЕВА Мария Денисовна</v>
      </c>
      <c r="E33" s="37">
        <f>VLOOKUP(B33,[1]Список!$A$1:$F$571,4,0)</f>
        <v>40948</v>
      </c>
      <c r="F33" s="35" t="str">
        <f>VLOOKUP(B33,[1]Список!$A$1:$F$571,5,0)</f>
        <v>3 сп.р.</v>
      </c>
      <c r="G33" s="35" t="str">
        <f>VLOOKUP(B33,[1]Список!$A$1:$F$571,6,0)</f>
        <v>Республика Крым</v>
      </c>
      <c r="H33" s="44"/>
      <c r="I33" s="44"/>
      <c r="J33" s="44"/>
      <c r="K33" s="44"/>
      <c r="L33" s="44"/>
      <c r="M33" s="44"/>
      <c r="N33" s="41"/>
      <c r="O33" s="41"/>
    </row>
    <row r="34" spans="1:15" s="42" customFormat="1" ht="30" customHeight="1" x14ac:dyDescent="0.35">
      <c r="A34" s="43"/>
      <c r="B34" s="34"/>
      <c r="C34" s="35"/>
      <c r="D34" s="36"/>
      <c r="E34" s="37"/>
      <c r="F34" s="35"/>
      <c r="G34" s="35"/>
      <c r="H34" s="38"/>
      <c r="I34" s="38"/>
      <c r="J34" s="38"/>
      <c r="K34" s="38"/>
      <c r="L34" s="39"/>
      <c r="M34" s="40"/>
      <c r="N34" s="41"/>
      <c r="O34" s="41"/>
    </row>
    <row r="35" spans="1:15" s="42" customFormat="1" ht="30" customHeight="1" x14ac:dyDescent="0.35">
      <c r="A35" s="97">
        <v>5</v>
      </c>
      <c r="B35" s="34">
        <v>126</v>
      </c>
      <c r="C35" s="35" t="str">
        <f>VLOOKUP(B35,[1]Список!$A$1:$F$571,2,0)</f>
        <v xml:space="preserve"> 101 425 981 65</v>
      </c>
      <c r="D35" s="36" t="str">
        <f>VLOOKUP(B35,[1]Список!$A$1:$F$571,3,0)</f>
        <v>ЧЕРНОВА Екатерина Алексеевна</v>
      </c>
      <c r="E35" s="37">
        <f>VLOOKUP(B35,[1]Список!$A$1:$F$571,4,0)</f>
        <v>40253</v>
      </c>
      <c r="F35" s="35" t="str">
        <f>VLOOKUP(B35,[1]Список!$A$1:$F$571,5,0)</f>
        <v>КМС</v>
      </c>
      <c r="G35" s="35" t="str">
        <f>VLOOKUP(B35,[1]Список!$A$1:$F$571,6,0)</f>
        <v>Тульская область</v>
      </c>
      <c r="H35" s="38"/>
      <c r="I35" s="38"/>
      <c r="J35" s="38"/>
      <c r="K35" s="38"/>
      <c r="L35" s="39"/>
      <c r="M35" s="40"/>
      <c r="N35" s="41"/>
      <c r="O35" s="41"/>
    </row>
    <row r="36" spans="1:15" s="42" customFormat="1" ht="30" customHeight="1" x14ac:dyDescent="0.35">
      <c r="A36" s="98"/>
      <c r="B36" s="34">
        <v>122</v>
      </c>
      <c r="C36" s="35" t="str">
        <f>VLOOKUP(B36,[1]Список!$A$1:$F$571,2,0)</f>
        <v>101 425 967 51</v>
      </c>
      <c r="D36" s="36" t="str">
        <f>VLOOKUP(B36,[1]Список!$A$1:$F$571,3,0)</f>
        <v>БОЛЯСОВА Дарья Сергеевна</v>
      </c>
      <c r="E36" s="37">
        <f>VLOOKUP(B36,[1]Список!$A$1:$F$571,4,0)</f>
        <v>39895</v>
      </c>
      <c r="F36" s="35" t="str">
        <f>VLOOKUP(B36,[1]Список!$A$1:$F$571,5,0)</f>
        <v>КМС</v>
      </c>
      <c r="G36" s="35" t="str">
        <f>VLOOKUP(B36,[1]Список!$A$1:$F$571,6,0)</f>
        <v>Тульская область</v>
      </c>
      <c r="H36" s="45"/>
      <c r="I36" s="45"/>
      <c r="J36" s="45"/>
      <c r="K36" s="45"/>
      <c r="L36" s="46"/>
      <c r="M36" s="40"/>
      <c r="N36" s="41"/>
      <c r="O36" s="41"/>
    </row>
    <row r="37" spans="1:15" s="42" customFormat="1" ht="30" customHeight="1" x14ac:dyDescent="0.35">
      <c r="A37" s="47"/>
      <c r="B37" s="48"/>
      <c r="C37" s="49"/>
      <c r="D37" s="50"/>
      <c r="E37" s="51"/>
      <c r="F37" s="49"/>
      <c r="G37" s="49"/>
      <c r="H37" s="38"/>
      <c r="I37" s="38"/>
      <c r="J37" s="38"/>
      <c r="K37" s="38"/>
      <c r="L37" s="39"/>
      <c r="M37" s="40"/>
      <c r="N37" s="52"/>
      <c r="O37" s="53"/>
    </row>
    <row r="38" spans="1:15" s="42" customFormat="1" ht="30" customHeight="1" x14ac:dyDescent="0.35">
      <c r="A38" s="99">
        <v>6</v>
      </c>
      <c r="B38" s="48">
        <v>141</v>
      </c>
      <c r="C38" s="49" t="str">
        <f>VLOOKUP(B38,[1]Список!$A$1:$F$571,2,0)</f>
        <v>101 459 877 11</v>
      </c>
      <c r="D38" s="50" t="str">
        <f>VLOOKUP(B38,[1]Список!$A$1:$F$571,3,0)</f>
        <v>ЛЕПЕХА Диана Андреевна</v>
      </c>
      <c r="E38" s="51">
        <f>VLOOKUP(B38,[1]Список!$A$1:$F$571,4,0)</f>
        <v>40417</v>
      </c>
      <c r="F38" s="49" t="str">
        <f>VLOOKUP(B38,[1]Список!$A$1:$F$571,5,0)</f>
        <v>1 сп.р.</v>
      </c>
      <c r="G38" s="49" t="str">
        <f>VLOOKUP(B38,[1]Список!$A$1:$F$571,6,0)</f>
        <v>Москва</v>
      </c>
      <c r="H38" s="38"/>
      <c r="I38" s="38"/>
      <c r="J38" s="38"/>
      <c r="K38" s="38"/>
      <c r="L38" s="39"/>
      <c r="M38" s="40"/>
      <c r="N38" s="52"/>
      <c r="O38" s="54"/>
    </row>
    <row r="39" spans="1:15" s="42" customFormat="1" ht="30" customHeight="1" x14ac:dyDescent="0.35">
      <c r="A39" s="100"/>
      <c r="B39" s="34">
        <v>137</v>
      </c>
      <c r="C39" s="35" t="str">
        <f>VLOOKUP(B39,[1]Список!$A$1:$F$571,2,0)</f>
        <v>101 450 856 11</v>
      </c>
      <c r="D39" s="36" t="str">
        <f>VLOOKUP(B39,[1]Список!$A$1:$F$571,3,0)</f>
        <v>АНДРЮШИНА Маргарита Руслановна</v>
      </c>
      <c r="E39" s="37">
        <f>VLOOKUP(B39,[1]Список!$A$1:$F$571,4,0)</f>
        <v>40472</v>
      </c>
      <c r="F39" s="35" t="str">
        <f>VLOOKUP(B39,[1]Список!$A$1:$F$571,5,0)</f>
        <v>1 сп.р.</v>
      </c>
      <c r="G39" s="35" t="str">
        <f>VLOOKUP(B39,[1]Список!$A$1:$F$571,6,0)</f>
        <v>Москва</v>
      </c>
      <c r="H39" s="45"/>
      <c r="I39" s="45"/>
      <c r="J39" s="45"/>
      <c r="K39" s="45"/>
      <c r="L39" s="46"/>
      <c r="M39" s="40"/>
      <c r="N39" s="41"/>
      <c r="O39" s="55"/>
    </row>
    <row r="40" spans="1:15" s="42" customFormat="1" ht="30" customHeight="1" x14ac:dyDescent="0.35">
      <c r="A40" s="56"/>
      <c r="B40" s="34"/>
      <c r="C40" s="35"/>
      <c r="D40" s="36"/>
      <c r="E40" s="37"/>
      <c r="F40" s="35"/>
      <c r="G40" s="35"/>
      <c r="H40" s="38"/>
      <c r="I40" s="38"/>
      <c r="J40" s="38"/>
      <c r="K40" s="38"/>
      <c r="L40" s="39"/>
      <c r="M40" s="40"/>
      <c r="N40" s="41"/>
      <c r="O40" s="57"/>
    </row>
    <row r="41" spans="1:15" s="42" customFormat="1" ht="30" customHeight="1" x14ac:dyDescent="0.35">
      <c r="A41" s="101">
        <v>7</v>
      </c>
      <c r="B41" s="48">
        <v>160</v>
      </c>
      <c r="C41" s="35" t="str">
        <f>VLOOKUP(B41,[1]Список!$A$1:$F$571,2,0)</f>
        <v>101 482 372 02</v>
      </c>
      <c r="D41" s="36" t="str">
        <f>VLOOKUP(B41,[1]Список!$A$1:$F$571,3,0)</f>
        <v>ЧЕРНЯВСКАЯ Елизавета Игоревна</v>
      </c>
      <c r="E41" s="37">
        <f>VLOOKUP(B41,[1]Список!$A$1:$F$571,4,0)</f>
        <v>40348</v>
      </c>
      <c r="F41" s="35" t="str">
        <f>VLOOKUP(B41,[1]Список!$A$1:$F$571,5,0)</f>
        <v>2 сп.р.</v>
      </c>
      <c r="G41" s="35" t="str">
        <f>VLOOKUP(B41,[1]Список!$A$1:$F$571,6,0)</f>
        <v>Краснодарский край</v>
      </c>
      <c r="H41" s="38"/>
      <c r="I41" s="38"/>
      <c r="J41" s="38"/>
      <c r="K41" s="38"/>
      <c r="L41" s="39"/>
      <c r="M41" s="40"/>
      <c r="N41" s="41"/>
      <c r="O41" s="41"/>
    </row>
    <row r="42" spans="1:15" s="42" customFormat="1" ht="30" customHeight="1" x14ac:dyDescent="0.35">
      <c r="A42" s="100"/>
      <c r="B42" s="34">
        <v>161</v>
      </c>
      <c r="C42" s="35" t="str">
        <f>VLOOKUP(B42,[1]Список!$A$1:$F$571,2,0)</f>
        <v>101 446 024 29</v>
      </c>
      <c r="D42" s="36" t="str">
        <f>VLOOKUP(B42,[1]Список!$A$1:$F$571,3,0)</f>
        <v>ЛЫСКО Нина Глебовна</v>
      </c>
      <c r="E42" s="37">
        <f>VLOOKUP(B42,[1]Список!$A$1:$F$571,4,0)</f>
        <v>39839</v>
      </c>
      <c r="F42" s="35" t="str">
        <f>VLOOKUP(B42,[1]Список!$A$1:$F$571,5,0)</f>
        <v>1 сп.р.</v>
      </c>
      <c r="G42" s="35" t="str">
        <f>VLOOKUP(B42,[1]Список!$A$1:$F$571,6,0)</f>
        <v>Краснодарский край</v>
      </c>
      <c r="H42" s="45"/>
      <c r="I42" s="45"/>
      <c r="J42" s="45"/>
      <c r="K42" s="45"/>
      <c r="L42" s="46"/>
      <c r="M42" s="40"/>
      <c r="N42" s="41"/>
      <c r="O42" s="41"/>
    </row>
    <row r="43" spans="1:15" s="42" customFormat="1" ht="30" customHeight="1" x14ac:dyDescent="0.35">
      <c r="A43" s="58"/>
      <c r="B43" s="34"/>
      <c r="C43" s="35"/>
      <c r="D43" s="36"/>
      <c r="E43" s="37"/>
      <c r="F43" s="35"/>
      <c r="G43" s="35"/>
      <c r="H43" s="38"/>
      <c r="I43" s="38"/>
      <c r="J43" s="38"/>
      <c r="K43" s="38"/>
      <c r="L43" s="39"/>
      <c r="M43" s="40"/>
      <c r="N43" s="41"/>
      <c r="O43" s="41"/>
    </row>
    <row r="44" spans="1:15" s="42" customFormat="1" ht="30" customHeight="1" x14ac:dyDescent="0.35">
      <c r="A44" s="97">
        <v>8</v>
      </c>
      <c r="B44" s="34">
        <v>181</v>
      </c>
      <c r="C44" s="35" t="str">
        <f>VLOOKUP(B44,[1]Список!$A$1:$F$571,2,0)</f>
        <v>101 367 351 23</v>
      </c>
      <c r="D44" s="36" t="str">
        <f>VLOOKUP(B44,[1]Список!$A$1:$F$571,3,0)</f>
        <v>ОСТАПЕНКО Марина Васильевна</v>
      </c>
      <c r="E44" s="37">
        <f>VLOOKUP(B44,[1]Список!$A$1:$F$571,4,0)</f>
        <v>40069</v>
      </c>
      <c r="F44" s="35" t="str">
        <f>VLOOKUP(B44,[1]Список!$A$1:$F$571,5,0)</f>
        <v>КМС</v>
      </c>
      <c r="G44" s="35" t="str">
        <f>VLOOKUP(B44,[1]Список!$A$1:$F$571,6,0)</f>
        <v>Ростовская область</v>
      </c>
      <c r="H44" s="38"/>
      <c r="I44" s="38"/>
      <c r="J44" s="38"/>
      <c r="K44" s="38"/>
      <c r="L44" s="39"/>
      <c r="M44" s="40"/>
      <c r="N44" s="41"/>
      <c r="O44" s="41"/>
    </row>
    <row r="45" spans="1:15" s="42" customFormat="1" ht="30" customHeight="1" x14ac:dyDescent="0.35">
      <c r="A45" s="98"/>
      <c r="B45" s="34">
        <v>110</v>
      </c>
      <c r="C45" s="35" t="str">
        <f>VLOOKUP(B45,[1]Список!$A$1:$F$571,2,0)</f>
        <v>101 383 743 22</v>
      </c>
      <c r="D45" s="36" t="str">
        <f>VLOOKUP(B45,[1]Список!$A$1:$F$571,3,0)</f>
        <v>ПИСЬМЕННАЯ Анастасия Александровна</v>
      </c>
      <c r="E45" s="37">
        <f>VLOOKUP(B45,[1]Список!$A$1:$F$571,4,0)</f>
        <v>40065</v>
      </c>
      <c r="F45" s="35" t="str">
        <f>VLOOKUP(B45,[1]Список!$A$1:$F$571,5,0)</f>
        <v>1 сп.р.</v>
      </c>
      <c r="G45" s="35" t="str">
        <f>VLOOKUP(B45,[1]Список!$A$1:$F$571,6,0)</f>
        <v>Ростовская область</v>
      </c>
      <c r="H45" s="45"/>
      <c r="I45" s="45"/>
      <c r="J45" s="45"/>
      <c r="K45" s="45"/>
      <c r="L45" s="46"/>
      <c r="M45" s="44"/>
      <c r="N45" s="41"/>
      <c r="O45" s="41"/>
    </row>
    <row r="46" spans="1:15" s="42" customFormat="1" ht="30" customHeight="1" x14ac:dyDescent="0.35">
      <c r="A46" s="43"/>
      <c r="B46" s="34"/>
      <c r="C46" s="35"/>
      <c r="D46" s="36"/>
      <c r="E46" s="37"/>
      <c r="F46" s="35"/>
      <c r="G46" s="35"/>
      <c r="H46" s="38"/>
      <c r="I46" s="38"/>
      <c r="J46" s="38"/>
      <c r="K46" s="38"/>
      <c r="L46" s="39"/>
      <c r="M46" s="40"/>
      <c r="N46" s="41"/>
      <c r="O46" s="41"/>
    </row>
    <row r="47" spans="1:15" s="42" customFormat="1" ht="30" customHeight="1" x14ac:dyDescent="0.35">
      <c r="A47" s="97">
        <v>9</v>
      </c>
      <c r="B47" s="34">
        <v>140</v>
      </c>
      <c r="C47" s="35" t="str">
        <f>VLOOKUP(B47,[1]Список!$A$1:$F$571,2,0)</f>
        <v>101 513 423 13</v>
      </c>
      <c r="D47" s="36" t="str">
        <f>VLOOKUP(B47,[1]Список!$A$1:$F$571,3,0)</f>
        <v>КОЧНОВА Злата Андреевна</v>
      </c>
      <c r="E47" s="37">
        <f>VLOOKUP(B47,[1]Список!$A$1:$F$571,4,0)</f>
        <v>40307</v>
      </c>
      <c r="F47" s="35" t="str">
        <f>VLOOKUP(B47,[1]Список!$A$1:$F$571,5,0)</f>
        <v>3 сп.р.</v>
      </c>
      <c r="G47" s="35" t="str">
        <f>VLOOKUP(B47,[1]Список!$A$1:$F$571,6,0)</f>
        <v>Москва</v>
      </c>
      <c r="H47" s="38"/>
      <c r="I47" s="38"/>
      <c r="J47" s="38"/>
      <c r="K47" s="38"/>
      <c r="L47" s="39"/>
      <c r="M47" s="40"/>
      <c r="N47" s="41"/>
      <c r="O47" s="41"/>
    </row>
    <row r="48" spans="1:15" s="42" customFormat="1" ht="30" customHeight="1" x14ac:dyDescent="0.35">
      <c r="A48" s="98"/>
      <c r="B48" s="34">
        <v>145</v>
      </c>
      <c r="C48" s="35" t="str">
        <f>VLOOKUP(B48,[1]Список!$A$1:$F$571,2,0)</f>
        <v>101 513 434 24</v>
      </c>
      <c r="D48" s="36" t="str">
        <f>VLOOKUP(B48,[1]Список!$A$1:$F$571,3,0)</f>
        <v>ФИРСТОВА Полина Константиновна</v>
      </c>
      <c r="E48" s="37">
        <f>VLOOKUP(B48,[1]Список!$A$1:$F$571,4,0)</f>
        <v>40213</v>
      </c>
      <c r="F48" s="35" t="str">
        <f>VLOOKUP(B48,[1]Список!$A$1:$F$571,5,0)</f>
        <v>2 сп.р.</v>
      </c>
      <c r="G48" s="35" t="str">
        <f>VLOOKUP(B48,[1]Список!$A$1:$F$571,6,0)</f>
        <v>Москва</v>
      </c>
      <c r="H48" s="45"/>
      <c r="I48" s="45"/>
      <c r="J48" s="45"/>
      <c r="K48" s="45"/>
      <c r="L48" s="46"/>
      <c r="M48" s="44"/>
      <c r="N48" s="41"/>
      <c r="O48" s="41"/>
    </row>
    <row r="49" spans="1:15" s="42" customFormat="1" ht="30" customHeight="1" x14ac:dyDescent="0.35">
      <c r="A49" s="43"/>
      <c r="B49" s="34"/>
      <c r="C49" s="35"/>
      <c r="D49" s="36"/>
      <c r="E49" s="37"/>
      <c r="F49" s="35"/>
      <c r="G49" s="35"/>
      <c r="H49" s="38"/>
      <c r="I49" s="38"/>
      <c r="J49" s="38"/>
      <c r="K49" s="38"/>
      <c r="L49" s="39"/>
      <c r="M49" s="40"/>
      <c r="N49" s="41"/>
      <c r="O49" s="41"/>
    </row>
    <row r="50" spans="1:15" s="42" customFormat="1" ht="30" customHeight="1" x14ac:dyDescent="0.35">
      <c r="A50" s="97">
        <v>10</v>
      </c>
      <c r="B50" s="34">
        <v>152</v>
      </c>
      <c r="C50" s="35" t="str">
        <f>VLOOKUP(B50,[1]Список!$A$1:$F$571,2,0)</f>
        <v>101 425 072 29</v>
      </c>
      <c r="D50" s="36" t="str">
        <f>VLOOKUP(B50,[1]Список!$A$1:$F$571,3,0)</f>
        <v xml:space="preserve">СУХАРЕВА Александра Александровна </v>
      </c>
      <c r="E50" s="37">
        <f>VLOOKUP(B50,[1]Список!$A$1:$F$571,4,0)</f>
        <v>40249</v>
      </c>
      <c r="F50" s="35" t="str">
        <f>VLOOKUP(B50,[1]Список!$A$1:$F$571,5,0)</f>
        <v>КМС</v>
      </c>
      <c r="G50" s="35" t="str">
        <f>VLOOKUP(B50,[1]Список!$A$1:$F$571,6,0)</f>
        <v>Воронежская область</v>
      </c>
      <c r="H50" s="38"/>
      <c r="I50" s="38"/>
      <c r="J50" s="38"/>
      <c r="K50" s="38"/>
      <c r="L50" s="39"/>
      <c r="M50" s="40"/>
      <c r="N50" s="41"/>
      <c r="O50" s="41"/>
    </row>
    <row r="51" spans="1:15" s="42" customFormat="1" ht="30" customHeight="1" x14ac:dyDescent="0.35">
      <c r="A51" s="98"/>
      <c r="B51" s="34">
        <v>153</v>
      </c>
      <c r="C51" s="35" t="str">
        <f>VLOOKUP(B51,[1]Список!$A$1:$F$571,2,0)</f>
        <v>101 403 161 40</v>
      </c>
      <c r="D51" s="36" t="str">
        <f>VLOOKUP(B51,[1]Список!$A$1:$F$571,3,0)</f>
        <v xml:space="preserve">КУТЮРИНА Виктория Владимировна </v>
      </c>
      <c r="E51" s="37">
        <f>VLOOKUP(B51,[1]Список!$A$1:$F$571,4,0)</f>
        <v>40244</v>
      </c>
      <c r="F51" s="35" t="str">
        <f>VLOOKUP(B51,[1]Список!$A$1:$F$571,5,0)</f>
        <v>КМС</v>
      </c>
      <c r="G51" s="35" t="str">
        <f>VLOOKUP(B51,[1]Список!$A$1:$F$571,6,0)</f>
        <v>Воронежская область</v>
      </c>
      <c r="H51" s="45"/>
      <c r="I51" s="45"/>
      <c r="J51" s="45"/>
      <c r="K51" s="45"/>
      <c r="L51" s="46"/>
      <c r="M51" s="44"/>
      <c r="N51" s="41"/>
      <c r="O51" s="41"/>
    </row>
    <row r="52" spans="1:15" s="42" customFormat="1" ht="30" customHeight="1" x14ac:dyDescent="0.35">
      <c r="A52" s="43"/>
      <c r="B52" s="34"/>
      <c r="C52" s="35"/>
      <c r="D52" s="36"/>
      <c r="E52" s="37"/>
      <c r="F52" s="35"/>
      <c r="G52" s="35"/>
      <c r="H52" s="38"/>
      <c r="I52" s="38"/>
      <c r="J52" s="38"/>
      <c r="K52" s="38"/>
      <c r="L52" s="39"/>
      <c r="M52" s="40"/>
      <c r="N52" s="41"/>
      <c r="O52" s="41"/>
    </row>
    <row r="53" spans="1:15" s="42" customFormat="1" ht="30" customHeight="1" x14ac:dyDescent="0.35">
      <c r="A53" s="97">
        <v>11</v>
      </c>
      <c r="B53" s="34">
        <v>156</v>
      </c>
      <c r="C53" s="35" t="str">
        <f>VLOOKUP(B53,[1]Список!$A$1:$F$571,2,0)</f>
        <v>101 614 709 31</v>
      </c>
      <c r="D53" s="36" t="str">
        <f>VLOOKUP(B53,[1]Список!$A$1:$F$571,3,0)</f>
        <v xml:space="preserve">СЕНИК Александра Сергеевна </v>
      </c>
      <c r="E53" s="37">
        <f>VLOOKUP(B53,[1]Список!$A$1:$F$571,4,0)</f>
        <v>40283</v>
      </c>
      <c r="F53" s="35" t="str">
        <f>VLOOKUP(B53,[1]Список!$A$1:$F$571,5,0)</f>
        <v>2 сп.р.</v>
      </c>
      <c r="G53" s="35" t="str">
        <f>VLOOKUP(B53,[1]Список!$A$1:$F$571,6,0)</f>
        <v>Воронежская область</v>
      </c>
      <c r="H53" s="38"/>
      <c r="I53" s="38"/>
      <c r="J53" s="38"/>
      <c r="K53" s="38"/>
      <c r="L53" s="39"/>
      <c r="M53" s="40"/>
      <c r="N53" s="41"/>
      <c r="O53" s="41"/>
    </row>
    <row r="54" spans="1:15" s="42" customFormat="1" ht="30" customHeight="1" x14ac:dyDescent="0.35">
      <c r="A54" s="98"/>
      <c r="B54" s="34">
        <v>157</v>
      </c>
      <c r="C54" s="35" t="str">
        <f>VLOOKUP(B54,[1]Список!$A$1:$F$571,2,0)</f>
        <v>101 637 756 89</v>
      </c>
      <c r="D54" s="36" t="str">
        <f>VLOOKUP(B54,[1]Список!$A$1:$F$571,3,0)</f>
        <v xml:space="preserve">АРАПОВА Елизавета Дмитриевна </v>
      </c>
      <c r="E54" s="37">
        <f>VLOOKUP(B54,[1]Список!$A$1:$F$571,4,0)</f>
        <v>41150</v>
      </c>
      <c r="F54" s="35" t="str">
        <f>VLOOKUP(B54,[1]Список!$A$1:$F$571,5,0)</f>
        <v>2 сп.р.</v>
      </c>
      <c r="G54" s="35" t="str">
        <f>VLOOKUP(B54,[1]Список!$A$1:$F$571,6,0)</f>
        <v>Воронежская область</v>
      </c>
      <c r="H54" s="45"/>
      <c r="I54" s="45"/>
      <c r="J54" s="45"/>
      <c r="K54" s="45"/>
      <c r="L54" s="46"/>
      <c r="M54" s="44"/>
      <c r="N54" s="41"/>
      <c r="O54" s="41"/>
    </row>
    <row r="55" spans="1:15" s="42" customFormat="1" ht="30" customHeight="1" x14ac:dyDescent="0.35">
      <c r="A55" s="43"/>
      <c r="B55" s="34"/>
      <c r="C55" s="35"/>
      <c r="D55" s="36"/>
      <c r="E55" s="37"/>
      <c r="F55" s="35"/>
      <c r="G55" s="35"/>
      <c r="H55" s="38"/>
      <c r="I55" s="38"/>
      <c r="J55" s="38"/>
      <c r="K55" s="38"/>
      <c r="L55" s="39"/>
      <c r="M55" s="40"/>
      <c r="N55" s="41"/>
      <c r="O55" s="41"/>
    </row>
    <row r="56" spans="1:15" s="42" customFormat="1" ht="30" customHeight="1" x14ac:dyDescent="0.35">
      <c r="A56" s="97">
        <v>12</v>
      </c>
      <c r="B56" s="34">
        <v>162</v>
      </c>
      <c r="C56" s="35" t="str">
        <f>VLOOKUP(B56,[1]Список!$A$1:$F$571,2,0)</f>
        <v>101 473 565 22</v>
      </c>
      <c r="D56" s="36" t="str">
        <f>VLOOKUP(B56,[1]Список!$A$1:$F$571,3,0)</f>
        <v>ШЕВЧЕНКО Ева Викторовна</v>
      </c>
      <c r="E56" s="37">
        <f>VLOOKUP(B56,[1]Список!$A$1:$F$571,4,0)</f>
        <v>40394</v>
      </c>
      <c r="F56" s="35" t="str">
        <f>VLOOKUP(B56,[1]Список!$A$1:$F$571,5,0)</f>
        <v>2 сп.р.</v>
      </c>
      <c r="G56" s="35" t="str">
        <f>VLOOKUP(B56,[1]Список!$A$1:$F$571,6,0)</f>
        <v>Краснодарский край</v>
      </c>
      <c r="H56" s="38"/>
      <c r="I56" s="38"/>
      <c r="J56" s="38"/>
      <c r="K56" s="38"/>
      <c r="L56" s="39"/>
      <c r="M56" s="40"/>
      <c r="N56" s="41"/>
      <c r="O56" s="41"/>
    </row>
    <row r="57" spans="1:15" s="42" customFormat="1" ht="30" customHeight="1" x14ac:dyDescent="0.35">
      <c r="A57" s="98"/>
      <c r="B57" s="34">
        <v>163</v>
      </c>
      <c r="C57" s="35" t="str">
        <f>VLOOKUP(B57,[1]Список!$A$1:$F$571,2,0)</f>
        <v>101 494 689 00</v>
      </c>
      <c r="D57" s="36" t="str">
        <f>VLOOKUP(B57,[1]Список!$A$1:$F$571,3,0)</f>
        <v>АБАКУМОВА Светлана Александровна</v>
      </c>
      <c r="E57" s="37">
        <f>VLOOKUP(B57,[1]Список!$A$1:$F$571,4,0)</f>
        <v>39866</v>
      </c>
      <c r="F57" s="35" t="str">
        <f>VLOOKUP(B57,[1]Список!$A$1:$F$571,5,0)</f>
        <v>1 сп.р.</v>
      </c>
      <c r="G57" s="35" t="str">
        <f>VLOOKUP(B57,[1]Список!$A$1:$F$571,6,0)</f>
        <v>Краснодарский край</v>
      </c>
      <c r="H57" s="45"/>
      <c r="I57" s="45"/>
      <c r="J57" s="45"/>
      <c r="K57" s="45"/>
      <c r="L57" s="46"/>
      <c r="M57" s="44"/>
      <c r="N57" s="41"/>
      <c r="O57" s="41"/>
    </row>
    <row r="58" spans="1:15" s="42" customFormat="1" ht="30" customHeight="1" x14ac:dyDescent="0.35">
      <c r="A58" s="43"/>
      <c r="B58" s="34"/>
      <c r="C58" s="35"/>
      <c r="D58" s="36"/>
      <c r="E58" s="37"/>
      <c r="F58" s="35"/>
      <c r="G58" s="35"/>
      <c r="H58" s="38"/>
      <c r="I58" s="38"/>
      <c r="J58" s="38"/>
      <c r="K58" s="38"/>
      <c r="L58" s="39"/>
      <c r="M58" s="40"/>
      <c r="N58" s="41"/>
      <c r="O58" s="41"/>
    </row>
    <row r="59" spans="1:15" s="42" customFormat="1" ht="30" customHeight="1" x14ac:dyDescent="0.35">
      <c r="A59" s="97">
        <v>13</v>
      </c>
      <c r="B59" s="34">
        <v>154</v>
      </c>
      <c r="C59" s="35" t="str">
        <f>VLOOKUP(B59,[1]Список!$A$1:$F$571,2,0)</f>
        <v>101 446 177 85</v>
      </c>
      <c r="D59" s="36" t="str">
        <f>VLOOKUP(B59,[1]Список!$A$1:$F$571,3,0)</f>
        <v xml:space="preserve">КОЗЛОВА Юлия Николаевна </v>
      </c>
      <c r="E59" s="37">
        <f>VLOOKUP(B59,[1]Список!$A$1:$F$571,4,0)</f>
        <v>40399</v>
      </c>
      <c r="F59" s="35" t="str">
        <f>VLOOKUP(B59,[1]Список!$A$1:$F$571,5,0)</f>
        <v>2 сп.р.</v>
      </c>
      <c r="G59" s="35" t="str">
        <f>VLOOKUP(B59,[1]Список!$A$1:$F$571,6,0)</f>
        <v>Воронежская область</v>
      </c>
      <c r="H59" s="38"/>
      <c r="I59" s="38"/>
      <c r="J59" s="38"/>
      <c r="K59" s="38"/>
      <c r="L59" s="39"/>
      <c r="M59" s="40"/>
      <c r="N59" s="41"/>
      <c r="O59" s="41"/>
    </row>
    <row r="60" spans="1:15" s="42" customFormat="1" ht="30" customHeight="1" x14ac:dyDescent="0.35">
      <c r="A60" s="98"/>
      <c r="B60" s="34">
        <v>155</v>
      </c>
      <c r="C60" s="35" t="str">
        <f>VLOOKUP(B60,[1]Список!$A$1:$F$571,2,0)</f>
        <v>101 422 180 47</v>
      </c>
      <c r="D60" s="36" t="str">
        <f>VLOOKUP(B60,[1]Список!$A$1:$F$571,3,0)</f>
        <v xml:space="preserve">КУЗНЕЦОВА Виктория Сергеевна </v>
      </c>
      <c r="E60" s="37">
        <f>VLOOKUP(B60,[1]Список!$A$1:$F$571,4,0)</f>
        <v>40035</v>
      </c>
      <c r="F60" s="35" t="str">
        <f>VLOOKUP(B60,[1]Список!$A$1:$F$571,5,0)</f>
        <v>2 сп.р.</v>
      </c>
      <c r="G60" s="35" t="str">
        <f>VLOOKUP(B60,[1]Список!$A$1:$F$571,6,0)</f>
        <v>Воронежская область</v>
      </c>
      <c r="H60" s="45"/>
      <c r="I60" s="45"/>
      <c r="J60" s="45"/>
      <c r="K60" s="45"/>
      <c r="L60" s="46"/>
      <c r="M60" s="44"/>
      <c r="N60" s="41"/>
      <c r="O60" s="41"/>
    </row>
    <row r="61" spans="1:15" ht="10.5" customHeight="1" thickBot="1" x14ac:dyDescent="0.4">
      <c r="A61" s="59"/>
    </row>
    <row r="62" spans="1:15" ht="24" thickTop="1" x14ac:dyDescent="0.35">
      <c r="A62" s="89" t="s">
        <v>50</v>
      </c>
      <c r="B62" s="90"/>
      <c r="C62" s="90"/>
      <c r="D62" s="90"/>
      <c r="E62" s="60"/>
      <c r="F62" s="60"/>
      <c r="G62" s="90"/>
      <c r="H62" s="90"/>
      <c r="I62" s="90"/>
      <c r="J62" s="90"/>
      <c r="K62" s="90"/>
      <c r="L62" s="90"/>
      <c r="M62" s="90"/>
      <c r="N62" s="90"/>
      <c r="O62" s="91"/>
    </row>
    <row r="63" spans="1:15" ht="23.5" x14ac:dyDescent="0.35">
      <c r="A63" s="61" t="s">
        <v>51</v>
      </c>
      <c r="B63" s="62"/>
      <c r="C63" s="63"/>
      <c r="D63" s="62"/>
      <c r="E63" s="64"/>
      <c r="F63" s="62"/>
      <c r="G63" s="65"/>
      <c r="H63" s="66"/>
      <c r="I63" s="66"/>
      <c r="J63" s="66"/>
      <c r="K63" s="67"/>
      <c r="L63" s="67"/>
      <c r="M63" s="67"/>
      <c r="N63" s="68"/>
      <c r="O63" s="69"/>
    </row>
    <row r="64" spans="1:15" ht="23.5" x14ac:dyDescent="0.35">
      <c r="A64" s="61" t="s">
        <v>52</v>
      </c>
      <c r="B64" s="62"/>
      <c r="C64" s="70"/>
      <c r="D64" s="62"/>
      <c r="E64" s="64"/>
      <c r="F64" s="62"/>
      <c r="G64" s="65"/>
      <c r="H64" s="66"/>
      <c r="I64" s="66"/>
      <c r="J64" s="66"/>
      <c r="K64" s="67"/>
      <c r="L64" s="67"/>
      <c r="M64" s="67"/>
      <c r="N64" s="68"/>
      <c r="O64" s="69"/>
    </row>
    <row r="65" spans="1:15" ht="4.5" customHeight="1" x14ac:dyDescent="0.35">
      <c r="A65" s="61"/>
      <c r="B65" s="62"/>
      <c r="C65" s="62"/>
      <c r="D65" s="67"/>
      <c r="E65" s="71"/>
      <c r="F65" s="67"/>
      <c r="G65" s="67"/>
      <c r="H65" s="67"/>
      <c r="I65" s="67"/>
      <c r="J65" s="67"/>
      <c r="K65" s="67"/>
      <c r="L65" s="67"/>
      <c r="M65" s="67"/>
      <c r="N65" s="67"/>
      <c r="O65" s="72"/>
    </row>
    <row r="66" spans="1:15" ht="23.5" x14ac:dyDescent="0.35">
      <c r="A66" s="73"/>
      <c r="B66" s="74"/>
      <c r="C66" s="74"/>
      <c r="D66" s="92" t="s">
        <v>53</v>
      </c>
      <c r="E66" s="92"/>
      <c r="F66" s="92"/>
      <c r="G66" s="92" t="s">
        <v>54</v>
      </c>
      <c r="H66" s="92"/>
      <c r="I66" s="92"/>
      <c r="J66" s="92"/>
      <c r="K66" s="92"/>
      <c r="L66" s="92" t="s">
        <v>55</v>
      </c>
      <c r="M66" s="92"/>
      <c r="N66" s="92"/>
      <c r="O66" s="93"/>
    </row>
    <row r="67" spans="1:15" ht="23.5" x14ac:dyDescent="0.35">
      <c r="A67" s="75"/>
      <c r="B67" s="76"/>
      <c r="C67" s="76"/>
      <c r="D67" s="76"/>
      <c r="E67" s="76"/>
      <c r="F67" s="77"/>
      <c r="G67" s="78"/>
      <c r="H67" s="78"/>
      <c r="I67" s="78"/>
      <c r="J67" s="78"/>
      <c r="K67" s="78"/>
      <c r="L67" s="77"/>
      <c r="M67" s="77"/>
      <c r="N67" s="77"/>
      <c r="O67" s="79"/>
    </row>
    <row r="68" spans="1:15" ht="23.5" x14ac:dyDescent="0.35">
      <c r="A68" s="7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80"/>
    </row>
    <row r="69" spans="1:15" ht="23.5" x14ac:dyDescent="0.35">
      <c r="A69" s="94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6"/>
    </row>
    <row r="70" spans="1:15" ht="3" customHeight="1" x14ac:dyDescent="0.35">
      <c r="A70" s="81"/>
      <c r="B70" s="82"/>
      <c r="C70" s="82"/>
      <c r="D70" s="82"/>
      <c r="E70" s="83"/>
      <c r="F70" s="82"/>
      <c r="G70" s="82"/>
      <c r="H70" s="82"/>
      <c r="I70" s="82"/>
      <c r="J70" s="82"/>
      <c r="K70" s="82"/>
      <c r="L70" s="82"/>
      <c r="M70" s="82"/>
      <c r="N70" s="82"/>
      <c r="O70" s="84"/>
    </row>
    <row r="71" spans="1:15" ht="23.5" hidden="1" x14ac:dyDescent="0.35">
      <c r="A71" s="81"/>
      <c r="B71" s="82"/>
      <c r="C71" s="82"/>
      <c r="D71" s="82"/>
      <c r="E71" s="83"/>
      <c r="F71" s="82"/>
      <c r="G71" s="82"/>
      <c r="H71" s="82"/>
      <c r="I71" s="82"/>
      <c r="J71" s="82"/>
      <c r="K71" s="82"/>
      <c r="L71" s="82"/>
      <c r="M71" s="82"/>
      <c r="N71" s="82"/>
      <c r="O71" s="84"/>
    </row>
    <row r="72" spans="1:15" ht="24" thickBot="1" x14ac:dyDescent="0.4">
      <c r="A72" s="85" t="s">
        <v>18</v>
      </c>
      <c r="B72" s="86"/>
      <c r="C72" s="86"/>
      <c r="D72" s="87" t="str">
        <f>G19</f>
        <v>В.Н.ГНИДЕНКО (ВК, г.Тула)</v>
      </c>
      <c r="E72" s="87"/>
      <c r="F72" s="87"/>
      <c r="G72" s="87" t="str">
        <f>G17</f>
        <v>О.В.БЕЛОБОРОДОВА (ВК, г.Москва)</v>
      </c>
      <c r="H72" s="87"/>
      <c r="I72" s="87"/>
      <c r="J72" s="87"/>
      <c r="K72" s="87"/>
      <c r="L72" s="87" t="str">
        <f>G18</f>
        <v>Т.Е.КАБАНОВА (2К, г.Москва)</v>
      </c>
      <c r="M72" s="87"/>
      <c r="N72" s="87"/>
      <c r="O72" s="88"/>
    </row>
    <row r="73" spans="1:15" ht="13.5" thickTop="1" x14ac:dyDescent="0.35"/>
  </sheetData>
  <mergeCells count="56">
    <mergeCell ref="A7:O7"/>
    <mergeCell ref="A1:O1"/>
    <mergeCell ref="A2:O2"/>
    <mergeCell ref="A3:O3"/>
    <mergeCell ref="A4:O4"/>
    <mergeCell ref="A6:O6"/>
    <mergeCell ref="H18:O18"/>
    <mergeCell ref="A8:O8"/>
    <mergeCell ref="A9:O9"/>
    <mergeCell ref="A10:O10"/>
    <mergeCell ref="A11:O11"/>
    <mergeCell ref="A12:O12"/>
    <mergeCell ref="N13:O13"/>
    <mergeCell ref="N14:O14"/>
    <mergeCell ref="A15:G15"/>
    <mergeCell ref="H15:O15"/>
    <mergeCell ref="H16:O16"/>
    <mergeCell ref="H17:O17"/>
    <mergeCell ref="A25:M25"/>
    <mergeCell ref="H19:K19"/>
    <mergeCell ref="A21:A22"/>
    <mergeCell ref="B21:B22"/>
    <mergeCell ref="C21:C22"/>
    <mergeCell ref="D21:D22"/>
    <mergeCell ref="E21:E22"/>
    <mergeCell ref="F21:F22"/>
    <mergeCell ref="G21:G22"/>
    <mergeCell ref="H21:K21"/>
    <mergeCell ref="L21:L22"/>
    <mergeCell ref="M21:M22"/>
    <mergeCell ref="N21:N22"/>
    <mergeCell ref="O21:O22"/>
    <mergeCell ref="A23:A24"/>
    <mergeCell ref="A59:A60"/>
    <mergeCell ref="A26:A27"/>
    <mergeCell ref="A29:A30"/>
    <mergeCell ref="A32:A33"/>
    <mergeCell ref="A35:A36"/>
    <mergeCell ref="A38:A39"/>
    <mergeCell ref="A41:A42"/>
    <mergeCell ref="A44:A45"/>
    <mergeCell ref="A47:A48"/>
    <mergeCell ref="A50:A51"/>
    <mergeCell ref="A53:A54"/>
    <mergeCell ref="A56:A57"/>
    <mergeCell ref="D72:F72"/>
    <mergeCell ref="G72:K72"/>
    <mergeCell ref="L72:O72"/>
    <mergeCell ref="A62:D62"/>
    <mergeCell ref="G62:O62"/>
    <mergeCell ref="D66:F66"/>
    <mergeCell ref="G66:K66"/>
    <mergeCell ref="L66:O66"/>
    <mergeCell ref="A69:E69"/>
    <mergeCell ref="F69:K69"/>
    <mergeCell ref="L69:O69"/>
  </mergeCells>
  <conditionalFormatting sqref="G63:G64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8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3км парами девушки ФИНАЛ</vt:lpstr>
      <vt:lpstr>'ПР 3км парами девушки ФИНАЛ'!Заголовки_для_печати</vt:lpstr>
      <vt:lpstr>'ПР 3км парами девушки ФИНАЛ'!Область_печати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KabanovaTE</cp:lastModifiedBy>
  <dcterms:created xsi:type="dcterms:W3CDTF">2025-05-26T12:07:19Z</dcterms:created>
  <dcterms:modified xsi:type="dcterms:W3CDTF">2025-05-27T10:45:08Z</dcterms:modified>
</cp:coreProperties>
</file>