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ola/Desktop/"/>
    </mc:Choice>
  </mc:AlternateContent>
  <xr:revisionPtr revIDLastSave="0" documentId="13_ncr:1_{4AD8DCCE-280A-7443-BD0B-181C0749725C}" xr6:coauthVersionLast="47" xr6:coauthVersionMax="47" xr10:uidLastSave="{00000000-0000-0000-0000-000000000000}"/>
  <bookViews>
    <workbookView xWindow="0" yWindow="500" windowWidth="23260" windowHeight="12460" tabRatio="789" xr2:uid="{00000000-000D-0000-FFFF-FFFF00000000}"/>
  </bookViews>
  <sheets>
    <sheet name="Омниум Мужчины" sheetId="93" r:id="rId1"/>
    <sheet name="Омниум Женщины" sheetId="92" r:id="rId2"/>
    <sheet name="мэдисон мужчины" sheetId="94" r:id="rId3"/>
    <sheet name="мэдисон женщины" sheetId="95" r:id="rId4"/>
  </sheets>
  <externalReferences>
    <externalReference r:id="rId5"/>
  </externalReferences>
  <definedNames>
    <definedName name="_xlnm.Print_Titles" localSheetId="1">'Омниум Женщины'!$21:$22</definedName>
    <definedName name="_xlnm.Print_Titles" localSheetId="0">'Омниум Мужчины'!$21:$22</definedName>
    <definedName name="_xlnm.Print_Area" localSheetId="1">'Омниум Женщины'!$A$1:$AH$54</definedName>
    <definedName name="_xlnm.Print_Area" localSheetId="0">'Омниум Мужчины'!$A$1:$AH$62</definedName>
    <definedName name="СУ">[1]Табл!$B$7:$G$481</definedName>
    <definedName name="уч">[1]Табл!$B$8:$F$244</definedName>
    <definedName name="чччч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4" i="92" l="1"/>
  <c r="L54" i="92"/>
  <c r="F54" i="92"/>
  <c r="AH46" i="92"/>
  <c r="H46" i="92"/>
  <c r="AH45" i="92"/>
  <c r="H45" i="92"/>
  <c r="AH44" i="92"/>
  <c r="H44" i="92"/>
  <c r="AH43" i="92"/>
  <c r="H43" i="92"/>
  <c r="H42" i="92" s="1"/>
  <c r="H41" i="92" s="1"/>
  <c r="AH42" i="92"/>
  <c r="AH41" i="92"/>
  <c r="AH40" i="92"/>
  <c r="V35" i="92"/>
  <c r="V34" i="92"/>
  <c r="V33" i="92"/>
  <c r="V32" i="92"/>
  <c r="V31" i="92"/>
  <c r="V30" i="92"/>
  <c r="V29" i="92"/>
  <c r="V28" i="92"/>
  <c r="V27" i="92"/>
  <c r="V26" i="92"/>
  <c r="V25" i="92"/>
  <c r="V24" i="92"/>
  <c r="R51" i="95"/>
  <c r="G51" i="95"/>
  <c r="X43" i="95"/>
  <c r="H43" i="95"/>
  <c r="X42" i="95"/>
  <c r="H42" i="95"/>
  <c r="X41" i="95"/>
  <c r="X40" i="95"/>
  <c r="X39" i="95"/>
  <c r="X38" i="95"/>
  <c r="X37" i="95"/>
  <c r="U33" i="95"/>
  <c r="U31" i="95"/>
  <c r="U29" i="95"/>
  <c r="U27" i="95"/>
  <c r="U25" i="95"/>
  <c r="U23" i="95"/>
  <c r="U57" i="94"/>
  <c r="G57" i="94"/>
  <c r="A57" i="94"/>
  <c r="Z49" i="94"/>
  <c r="H49" i="94"/>
  <c r="Z48" i="94"/>
  <c r="H48" i="94"/>
  <c r="Z47" i="94"/>
  <c r="W39" i="94"/>
  <c r="W37" i="94"/>
  <c r="W35" i="94"/>
  <c r="W33" i="94"/>
  <c r="W31" i="94"/>
  <c r="W29" i="94"/>
  <c r="W27" i="94"/>
  <c r="W25" i="94"/>
  <c r="W23" i="94"/>
  <c r="Z43" i="94"/>
  <c r="AE25" i="93"/>
  <c r="AE26" i="93"/>
  <c r="AE27" i="93"/>
  <c r="AE28" i="93"/>
  <c r="AE29" i="93"/>
  <c r="AE30" i="93"/>
  <c r="AE31" i="93"/>
  <c r="AE32" i="93"/>
  <c r="AE33" i="93"/>
  <c r="AE34" i="93"/>
  <c r="AE35" i="93"/>
  <c r="AE36" i="93"/>
  <c r="AE37" i="93"/>
  <c r="AE38" i="93"/>
  <c r="AE39" i="93"/>
  <c r="AE40" i="93"/>
  <c r="AE41" i="93"/>
  <c r="AE42" i="93"/>
  <c r="AE24" i="93"/>
  <c r="AH54" i="93"/>
  <c r="AH53" i="93"/>
  <c r="AH52" i="93"/>
  <c r="H54" i="93"/>
  <c r="H53" i="93"/>
  <c r="H52" i="93"/>
  <c r="H51" i="93"/>
  <c r="H50" i="93" s="1"/>
  <c r="H49" i="93" s="1"/>
  <c r="Z46" i="94" l="1"/>
  <c r="Z44" i="94"/>
  <c r="Z45" i="94"/>
  <c r="AH48" i="93"/>
  <c r="AH50" i="93"/>
  <c r="AH51" i="93"/>
  <c r="AH49" i="93"/>
  <c r="AB62" i="93" l="1"/>
  <c r="L62" i="93"/>
  <c r="F62" i="93"/>
</calcChain>
</file>

<file path=xl/sharedStrings.xml><?xml version="1.0" encoding="utf-8"?>
<sst xmlns="http://schemas.openxmlformats.org/spreadsheetml/2006/main" count="495" uniqueCount="133">
  <si>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</si>
  <si>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</si>
  <si>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</si>
  <si>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</si>
  <si>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</si>
  <si>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</si>
  <si>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</si>
  <si>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</si>
  <si>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</si>
  <si>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</si>
  <si>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</si>
  <si>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</si>
  <si>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</si>
  <si>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</si>
  <si>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</si>
  <si>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</si>
  <si>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</si>
  <si>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</si>
  <si>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</si>
  <si>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</si>
  <si>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</si>
  <si>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</si>
  <si>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</si>
  <si>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</si>
  <si>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</si>
  <si>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</si>
  <si>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</si>
  <si>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</si>
  <si>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</si>
  <si>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</si>
  <si>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</si>
  <si>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</si>
  <si>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</si>
  <si>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</si>
  <si>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</si>
  <si>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</si>
  <si>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</si>
  <si>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</si>
  <si>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</si>
  <si>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</si>
  <si>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</si>
  <si>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НФ</t>
  </si>
  <si>
    <t>СУДЬЯ НА ФИНИШЕ</t>
  </si>
  <si>
    <t>2 СР</t>
  </si>
  <si>
    <t>3 СР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</si>
  <si>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</si>
  <si>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</si>
  <si>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</si>
  <si>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</si>
  <si>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</si>
  <si>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</si>
  <si>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гонка по очкам</t>
  </si>
  <si>
    <t>ПРЕМИЯ ЗА КРУГИ</t>
  </si>
  <si>
    <t>+ ЗА КРУГ</t>
  </si>
  <si>
    <t>- ЗА КРУГ</t>
  </si>
  <si>
    <t>Бугаенко Виктор</t>
  </si>
  <si>
    <t>Казаков Даниил</t>
  </si>
  <si>
    <t>Савекин Илья</t>
  </si>
  <si>
    <t>Кузнецов Руслан</t>
  </si>
  <si>
    <t>Постарнак Михаил</t>
  </si>
  <si>
    <t>Скорняков Григорий</t>
  </si>
  <si>
    <t>Зараковский Даниил</t>
  </si>
  <si>
    <t>Соловьев Г.Н. (ВК, Санкт-петербург)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</si>
  <si>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</si>
  <si>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</si>
  <si>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</si>
  <si>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</si>
  <si>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Тульская область</t>
  </si>
  <si>
    <t>МЕСТО ПРОВЕДЕНИЯ: г. Санкт-Петербург</t>
  </si>
  <si>
    <t xml:space="preserve">Осадки: </t>
  </si>
  <si>
    <t xml:space="preserve">Ветер: </t>
  </si>
  <si>
    <t>КУБОК РОССИИ</t>
  </si>
  <si>
    <t>Мужчины</t>
  </si>
  <si>
    <t>Ярышева О.Ю. (ВК, Москва)</t>
  </si>
  <si>
    <t xml:space="preserve">Снят </t>
  </si>
  <si>
    <t>Температура: +24</t>
  </si>
  <si>
    <t>Женщины</t>
  </si>
  <si>
    <t>Снята</t>
  </si>
  <si>
    <t xml:space="preserve">ДАТА ПРОВЕДЕНИЯ: 4 января 2024 год </t>
  </si>
  <si>
    <t>Влажность: 36 %</t>
  </si>
  <si>
    <t>Новолодский Иван</t>
  </si>
  <si>
    <t>Денисов Денис</t>
  </si>
  <si>
    <t>Щегольков Илья</t>
  </si>
  <si>
    <t>Мальнев Сергей</t>
  </si>
  <si>
    <t>Смирнов Иван</t>
  </si>
  <si>
    <t>Крючков Марк</t>
  </si>
  <si>
    <t>Берсенев Никита</t>
  </si>
  <si>
    <t>Шичкин Влас</t>
  </si>
  <si>
    <t>Гонов Лев</t>
  </si>
  <si>
    <t>Иванов Вячеслав</t>
  </si>
  <si>
    <t>Шакотько Александр</t>
  </si>
  <si>
    <t>Москва</t>
  </si>
  <si>
    <t>Игошев Егор</t>
  </si>
  <si>
    <t>Водопьянов Александр</t>
  </si>
  <si>
    <t>Майоров Ждан</t>
  </si>
  <si>
    <t>Манаков Виктор</t>
  </si>
  <si>
    <t>Влажность: 38 %</t>
  </si>
  <si>
    <t>НАЧАЛО ГОНКИ:</t>
  </si>
  <si>
    <t>ОКОНЧАНИЕ ГОНКИ:</t>
  </si>
  <si>
    <t>трек - мэдисон</t>
  </si>
  <si>
    <t xml:space="preserve">Мужчины	</t>
  </si>
  <si>
    <t>№ ВРВС: 0080461611Я</t>
  </si>
  <si>
    <t>ДАТА ПРОВЕДЕНИЯ: 5 января 2024 года</t>
  </si>
  <si>
    <t>0,250 км/120</t>
  </si>
  <si>
    <t>ОЧКИ НА ПРОМЕЖУТОЧНЫХ ФИНИШАХ</t>
  </si>
  <si>
    <t>ОЧКИ ЗА КРУГИ</t>
  </si>
  <si>
    <t>Температура: +21</t>
  </si>
  <si>
    <t>0,250 км/100</t>
  </si>
  <si>
    <t>Ростовцева Мария</t>
  </si>
  <si>
    <t>Аверина Мария</t>
  </si>
  <si>
    <t xml:space="preserve">Абайдуллина Инна </t>
  </si>
  <si>
    <t>Фролова Наталья</t>
  </si>
  <si>
    <t>Валгонен Валерия</t>
  </si>
  <si>
    <t>Предупреждение (разная форма)</t>
  </si>
  <si>
    <t>Иванченко Алёна</t>
  </si>
  <si>
    <t>Смирнова Диана</t>
  </si>
  <si>
    <t>Даньшина Полина</t>
  </si>
  <si>
    <t>Климова Диана</t>
  </si>
  <si>
    <t>Хатунцева Гульназ</t>
  </si>
  <si>
    <t>Богданова Алена</t>
  </si>
  <si>
    <t>Сняты</t>
  </si>
  <si>
    <t>Мучкаева Людмила</t>
  </si>
  <si>
    <t>Температура: +26</t>
  </si>
  <si>
    <t>Влажность: 58 %</t>
  </si>
  <si>
    <t>Малькова Татьяна</t>
  </si>
  <si>
    <t>Голяева Валерия</t>
  </si>
  <si>
    <t>Изотова Анна</t>
  </si>
  <si>
    <t>Юрченко Александра</t>
  </si>
  <si>
    <t>Сагдиева Асия</t>
  </si>
  <si>
    <t>Иркутская область</t>
  </si>
  <si>
    <t>Абасова Наталья</t>
  </si>
  <si>
    <t>Московская область</t>
  </si>
  <si>
    <t>№ ЕКП 2008780020017472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</si>
</sst>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.00"/>
    <numFmt numFmtId="165" formatCode="0.0"/>
  </numFmts>
  <fonts count="3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Arial"/>
      <family val="2"/>
    </font>
    <font>
      <sz val="12"/>
      <name val="Arial"/>
      <family val="2"/>
      <charset val="204"/>
    </font>
    <font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mo"/>
    </font>
    <font>
      <sz val="10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1" fillId="0" borderId="0"/>
    <xf numFmtId="0" fontId="18" fillId="0" borderId="0"/>
  </cellStyleXfs>
  <cellXfs count="354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1" fontId="19" fillId="0" borderId="1" xfId="8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vertical="center"/>
    </xf>
    <xf numFmtId="14" fontId="14" fillId="0" borderId="3" xfId="0" applyNumberFormat="1" applyFont="1" applyBorder="1" applyAlignment="1">
      <alignment vertical="center"/>
    </xf>
    <xf numFmtId="14" fontId="14" fillId="0" borderId="5" xfId="0" applyNumberFormat="1" applyFont="1" applyBorder="1" applyAlignment="1">
      <alignment vertical="center"/>
    </xf>
    <xf numFmtId="14" fontId="14" fillId="0" borderId="5" xfId="0" applyNumberFormat="1" applyFont="1" applyBorder="1" applyAlignment="1">
      <alignment horizontal="right" vertical="center"/>
    </xf>
    <xf numFmtId="14" fontId="14" fillId="0" borderId="21" xfId="0" applyNumberFormat="1" applyFont="1" applyBorder="1" applyAlignment="1">
      <alignment horizontal="right" vertical="center"/>
    </xf>
    <xf numFmtId="14" fontId="7" fillId="0" borderId="25" xfId="0" applyNumberFormat="1" applyFont="1" applyBorder="1" applyAlignment="1">
      <alignment vertical="center"/>
    </xf>
    <xf numFmtId="14" fontId="14" fillId="0" borderId="2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7" fillId="0" borderId="5" xfId="0" applyNumberFormat="1" applyFont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2" borderId="2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1" fontId="19" fillId="0" borderId="33" xfId="8" applyNumberFormat="1" applyFont="1" applyBorder="1" applyAlignment="1">
      <alignment horizontal="center" vertical="center" wrapText="1"/>
    </xf>
    <xf numFmtId="49" fontId="14" fillId="0" borderId="35" xfId="2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49" fontId="14" fillId="0" borderId="4" xfId="2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49" fontId="14" fillId="0" borderId="36" xfId="2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8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4" fillId="0" borderId="28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0" borderId="29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20" fillId="0" borderId="21" xfId="0" applyNumberFormat="1" applyFont="1" applyBorder="1" applyAlignment="1">
      <alignment vertical="center"/>
    </xf>
    <xf numFmtId="164" fontId="20" fillId="0" borderId="22" xfId="0" applyNumberFormat="1" applyFont="1" applyBorder="1" applyAlignment="1">
      <alignment vertical="center"/>
    </xf>
    <xf numFmtId="0" fontId="16" fillId="0" borderId="15" xfId="9" applyFont="1" applyBorder="1" applyAlignment="1">
      <alignment horizontal="right" vertical="center"/>
    </xf>
    <xf numFmtId="0" fontId="17" fillId="0" borderId="18" xfId="9" applyFont="1" applyBorder="1" applyAlignment="1">
      <alignment horizontal="center" vertical="center" wrapText="1"/>
    </xf>
    <xf numFmtId="0" fontId="22" fillId="0" borderId="1" xfId="10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/>
    </xf>
    <xf numFmtId="0" fontId="17" fillId="0" borderId="1" xfId="9" applyFont="1" applyBorder="1" applyAlignment="1">
      <alignment horizontal="left" vertical="center"/>
    </xf>
    <xf numFmtId="14" fontId="17" fillId="0" borderId="1" xfId="9" applyNumberFormat="1" applyFont="1" applyBorder="1" applyAlignment="1">
      <alignment horizontal="center" vertical="center"/>
    </xf>
    <xf numFmtId="0" fontId="17" fillId="0" borderId="19" xfId="9" applyFont="1" applyBorder="1" applyAlignment="1">
      <alignment horizontal="center" vertical="center"/>
    </xf>
    <xf numFmtId="0" fontId="11" fillId="0" borderId="1" xfId="9" applyFont="1" applyBorder="1" applyAlignment="1">
      <alignment vertical="center"/>
    </xf>
    <xf numFmtId="0" fontId="23" fillId="0" borderId="1" xfId="10" applyFont="1" applyBorder="1" applyAlignment="1">
      <alignment horizontal="center" vertical="center"/>
    </xf>
    <xf numFmtId="0" fontId="22" fillId="0" borderId="33" xfId="10" applyFont="1" applyBorder="1" applyAlignment="1">
      <alignment horizontal="center" vertical="center"/>
    </xf>
    <xf numFmtId="0" fontId="17" fillId="0" borderId="33" xfId="9" applyFont="1" applyBorder="1" applyAlignment="1">
      <alignment horizontal="center" vertical="center"/>
    </xf>
    <xf numFmtId="0" fontId="17" fillId="0" borderId="33" xfId="9" applyFont="1" applyBorder="1" applyAlignment="1">
      <alignment horizontal="left" vertical="center"/>
    </xf>
    <xf numFmtId="14" fontId="17" fillId="0" borderId="33" xfId="9" applyNumberFormat="1" applyFont="1" applyBorder="1" applyAlignment="1">
      <alignment horizontal="center" vertical="center"/>
    </xf>
    <xf numFmtId="0" fontId="17" fillId="0" borderId="34" xfId="9" applyFont="1" applyBorder="1" applyAlignment="1">
      <alignment horizontal="center" vertical="center"/>
    </xf>
    <xf numFmtId="0" fontId="7" fillId="0" borderId="6" xfId="9" applyFont="1" applyBorder="1" applyAlignment="1">
      <alignment horizontal="right" vertical="center"/>
    </xf>
    <xf numFmtId="0" fontId="7" fillId="0" borderId="15" xfId="9" applyFont="1" applyBorder="1" applyAlignment="1">
      <alignment horizontal="right" vertical="center"/>
    </xf>
    <xf numFmtId="0" fontId="7" fillId="0" borderId="17" xfId="9" applyFont="1" applyBorder="1" applyAlignment="1">
      <alignment horizontal="right" vertical="center"/>
    </xf>
    <xf numFmtId="0" fontId="7" fillId="0" borderId="28" xfId="9" applyFont="1" applyBorder="1" applyAlignment="1">
      <alignment horizontal="right" vertical="center"/>
    </xf>
    <xf numFmtId="0" fontId="7" fillId="0" borderId="13" xfId="9" applyFont="1" applyBorder="1" applyAlignment="1">
      <alignment horizontal="right" vertical="center"/>
    </xf>
    <xf numFmtId="0" fontId="23" fillId="0" borderId="33" xfId="1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13" fillId="0" borderId="12" xfId="9" applyFont="1" applyBorder="1" applyAlignment="1">
      <alignment vertical="center"/>
    </xf>
    <xf numFmtId="0" fontId="14" fillId="0" borderId="2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14" fontId="14" fillId="0" borderId="2" xfId="9" applyNumberFormat="1" applyFont="1" applyBorder="1" applyAlignment="1">
      <alignment horizontal="left" vertical="center"/>
    </xf>
    <xf numFmtId="14" fontId="14" fillId="0" borderId="2" xfId="9" applyNumberFormat="1" applyFont="1" applyBorder="1" applyAlignment="1">
      <alignment vertical="center"/>
    </xf>
    <xf numFmtId="0" fontId="14" fillId="0" borderId="2" xfId="9" applyFont="1" applyBorder="1" applyAlignment="1">
      <alignment vertical="center"/>
    </xf>
    <xf numFmtId="0" fontId="13" fillId="0" borderId="2" xfId="9" applyFont="1" applyBorder="1" applyAlignment="1">
      <alignment horizontal="left" vertical="center"/>
    </xf>
    <xf numFmtId="0" fontId="16" fillId="0" borderId="2" xfId="9" applyFont="1" applyBorder="1" applyAlignment="1">
      <alignment horizontal="right" vertical="center"/>
    </xf>
    <xf numFmtId="0" fontId="16" fillId="0" borderId="13" xfId="9" applyFont="1" applyBorder="1" applyAlignment="1">
      <alignment horizontal="right" vertical="center"/>
    </xf>
    <xf numFmtId="0" fontId="13" fillId="0" borderId="14" xfId="9" applyFont="1" applyBorder="1" applyAlignment="1">
      <alignment horizontal="left" vertical="center"/>
    </xf>
    <xf numFmtId="0" fontId="14" fillId="0" borderId="3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14" fontId="14" fillId="0" borderId="3" xfId="9" applyNumberFormat="1" applyFont="1" applyBorder="1" applyAlignment="1">
      <alignment horizontal="left" vertical="center"/>
    </xf>
    <xf numFmtId="14" fontId="14" fillId="0" borderId="3" xfId="9" applyNumberFormat="1" applyFont="1" applyBorder="1" applyAlignment="1">
      <alignment vertical="center"/>
    </xf>
    <xf numFmtId="0" fontId="14" fillId="0" borderId="3" xfId="9" applyFont="1" applyBorder="1" applyAlignment="1">
      <alignment vertical="center"/>
    </xf>
    <xf numFmtId="0" fontId="13" fillId="0" borderId="3" xfId="9" applyFont="1" applyBorder="1" applyAlignment="1">
      <alignment horizontal="left" vertical="center"/>
    </xf>
    <xf numFmtId="0" fontId="16" fillId="0" borderId="3" xfId="9" applyFont="1" applyBorder="1" applyAlignment="1">
      <alignment horizontal="right" vertical="center"/>
    </xf>
    <xf numFmtId="0" fontId="13" fillId="0" borderId="16" xfId="9" applyFont="1" applyBorder="1" applyAlignment="1">
      <alignment vertical="center"/>
    </xf>
    <xf numFmtId="0" fontId="14" fillId="0" borderId="5" xfId="9" applyFont="1" applyBorder="1" applyAlignment="1">
      <alignment horizontal="center" vertical="center"/>
    </xf>
    <xf numFmtId="0" fontId="2" fillId="0" borderId="5" xfId="9" applyFont="1" applyBorder="1" applyAlignment="1">
      <alignment horizontal="center" vertical="center"/>
    </xf>
    <xf numFmtId="0" fontId="14" fillId="0" borderId="5" xfId="9" applyFont="1" applyBorder="1" applyAlignment="1">
      <alignment vertical="center"/>
    </xf>
    <xf numFmtId="14" fontId="14" fillId="0" borderId="5" xfId="9" applyNumberFormat="1" applyFont="1" applyBorder="1" applyAlignment="1">
      <alignment vertical="center"/>
    </xf>
    <xf numFmtId="0" fontId="14" fillId="0" borderId="5" xfId="9" applyFont="1" applyBorder="1" applyAlignment="1">
      <alignment horizontal="right" vertical="center"/>
    </xf>
    <xf numFmtId="0" fontId="7" fillId="0" borderId="5" xfId="9" applyFont="1" applyBorder="1" applyAlignment="1">
      <alignment vertical="center"/>
    </xf>
    <xf numFmtId="14" fontId="14" fillId="0" borderId="5" xfId="9" applyNumberFormat="1" applyFont="1" applyBorder="1" applyAlignment="1">
      <alignment horizontal="right" vertical="center"/>
    </xf>
    <xf numFmtId="0" fontId="7" fillId="0" borderId="5" xfId="9" applyFont="1" applyBorder="1" applyAlignment="1">
      <alignment horizontal="right" vertical="center"/>
    </xf>
    <xf numFmtId="0" fontId="13" fillId="0" borderId="20" xfId="9" applyFont="1" applyBorder="1" applyAlignment="1">
      <alignment vertical="center"/>
    </xf>
    <xf numFmtId="0" fontId="14" fillId="0" borderId="21" xfId="9" applyFont="1" applyBorder="1" applyAlignment="1">
      <alignment horizontal="center" vertical="center"/>
    </xf>
    <xf numFmtId="0" fontId="2" fillId="0" borderId="21" xfId="9" applyFont="1" applyBorder="1" applyAlignment="1">
      <alignment horizontal="center" vertical="center"/>
    </xf>
    <xf numFmtId="0" fontId="14" fillId="0" borderId="21" xfId="9" applyFont="1" applyBorder="1" applyAlignment="1">
      <alignment horizontal="right" vertical="center"/>
    </xf>
    <xf numFmtId="14" fontId="14" fillId="0" borderId="21" xfId="9" applyNumberFormat="1" applyFont="1" applyBorder="1" applyAlignment="1">
      <alignment horizontal="right" vertical="center"/>
    </xf>
    <xf numFmtId="0" fontId="7" fillId="0" borderId="21" xfId="9" applyFont="1" applyBorder="1" applyAlignment="1">
      <alignment vertical="center"/>
    </xf>
    <xf numFmtId="0" fontId="7" fillId="0" borderId="21" xfId="9" applyFont="1" applyBorder="1" applyAlignment="1">
      <alignment horizontal="right" vertical="center"/>
    </xf>
    <xf numFmtId="164" fontId="20" fillId="0" borderId="21" xfId="9" applyNumberFormat="1" applyFont="1" applyBorder="1" applyAlignment="1">
      <alignment vertical="center"/>
    </xf>
    <xf numFmtId="165" fontId="20" fillId="0" borderId="21" xfId="9" applyNumberFormat="1" applyFont="1" applyBorder="1" applyAlignment="1">
      <alignment horizontal="center" vertical="center"/>
    </xf>
    <xf numFmtId="164" fontId="20" fillId="0" borderId="22" xfId="9" applyNumberFormat="1" applyFont="1" applyBorder="1" applyAlignment="1">
      <alignment horizontal="right" vertical="center"/>
    </xf>
    <xf numFmtId="0" fontId="7" fillId="0" borderId="0" xfId="9" applyFont="1" applyAlignment="1">
      <alignment horizontal="center" vertical="center"/>
    </xf>
    <xf numFmtId="0" fontId="25" fillId="0" borderId="0" xfId="9" applyFont="1" applyAlignment="1">
      <alignment horizontal="center" vertical="center"/>
    </xf>
    <xf numFmtId="14" fontId="7" fillId="0" borderId="0" xfId="9" applyNumberFormat="1" applyFont="1" applyAlignment="1">
      <alignment vertical="center"/>
    </xf>
    <xf numFmtId="0" fontId="7" fillId="0" borderId="1" xfId="9" applyFont="1" applyBorder="1" applyAlignment="1">
      <alignment horizontal="left" vertical="center"/>
    </xf>
    <xf numFmtId="14" fontId="7" fillId="0" borderId="1" xfId="9" applyNumberFormat="1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33" xfId="9" applyFont="1" applyBorder="1" applyAlignment="1">
      <alignment horizontal="left" vertical="center"/>
    </xf>
    <xf numFmtId="14" fontId="7" fillId="0" borderId="33" xfId="9" applyNumberFormat="1" applyFont="1" applyBorder="1" applyAlignment="1">
      <alignment horizontal="center" vertical="center"/>
    </xf>
    <xf numFmtId="0" fontId="7" fillId="0" borderId="0" xfId="9" applyFont="1" applyAlignment="1">
      <alignment horizontal="center" vertical="center" wrapText="1"/>
    </xf>
    <xf numFmtId="0" fontId="13" fillId="2" borderId="43" xfId="9" applyFont="1" applyFill="1" applyBorder="1" applyAlignment="1">
      <alignment vertical="center"/>
    </xf>
    <xf numFmtId="0" fontId="14" fillId="0" borderId="45" xfId="9" applyFont="1" applyBorder="1" applyAlignment="1">
      <alignment vertical="center"/>
    </xf>
    <xf numFmtId="49" fontId="2" fillId="0" borderId="6" xfId="9" applyNumberFormat="1" applyFont="1" applyBorder="1" applyAlignment="1">
      <alignment horizontal="center" vertical="center"/>
    </xf>
    <xf numFmtId="14" fontId="14" fillId="0" borderId="2" xfId="9" applyNumberFormat="1" applyFont="1" applyBorder="1" applyAlignment="1">
      <alignment horizontal="center" vertical="center"/>
    </xf>
    <xf numFmtId="49" fontId="14" fillId="0" borderId="4" xfId="9" applyNumberFormat="1" applyFont="1" applyBorder="1" applyAlignment="1">
      <alignment horizontal="left" vertical="center"/>
    </xf>
    <xf numFmtId="0" fontId="7" fillId="0" borderId="36" xfId="9" applyFont="1" applyBorder="1" applyAlignment="1">
      <alignment vertical="center"/>
    </xf>
    <xf numFmtId="0" fontId="7" fillId="0" borderId="2" xfId="9" applyFont="1" applyBorder="1" applyAlignment="1">
      <alignment vertical="center"/>
    </xf>
    <xf numFmtId="49" fontId="14" fillId="0" borderId="2" xfId="9" applyNumberFormat="1" applyFont="1" applyBorder="1" applyAlignment="1">
      <alignment vertical="center"/>
    </xf>
    <xf numFmtId="49" fontId="14" fillId="0" borderId="2" xfId="9" applyNumberFormat="1" applyFont="1" applyBorder="1" applyAlignment="1">
      <alignment horizontal="left" vertical="center"/>
    </xf>
    <xf numFmtId="49" fontId="14" fillId="0" borderId="28" xfId="9" applyNumberFormat="1" applyFont="1" applyBorder="1" applyAlignment="1">
      <alignment vertical="center"/>
    </xf>
    <xf numFmtId="0" fontId="7" fillId="0" borderId="46" xfId="9" applyFont="1" applyBorder="1" applyAlignment="1">
      <alignment horizontal="right" vertical="center"/>
    </xf>
    <xf numFmtId="9" fontId="2" fillId="0" borderId="6" xfId="9" applyNumberFormat="1" applyFont="1" applyBorder="1" applyAlignment="1">
      <alignment horizontal="center" vertical="center"/>
    </xf>
    <xf numFmtId="0" fontId="14" fillId="0" borderId="0" xfId="9" applyFont="1" applyAlignment="1">
      <alignment horizontal="center" vertical="center"/>
    </xf>
    <xf numFmtId="14" fontId="14" fillId="0" borderId="0" xfId="9" applyNumberFormat="1" applyFont="1" applyAlignment="1">
      <alignment horizontal="center" vertical="center"/>
    </xf>
    <xf numFmtId="0" fontId="7" fillId="0" borderId="38" xfId="9" applyFont="1" applyBorder="1" applyAlignment="1">
      <alignment vertical="center"/>
    </xf>
    <xf numFmtId="49" fontId="14" fillId="0" borderId="0" xfId="9" applyNumberFormat="1" applyFont="1" applyAlignment="1">
      <alignment vertical="center"/>
    </xf>
    <xf numFmtId="49" fontId="14" fillId="0" borderId="0" xfId="9" applyNumberFormat="1" applyFont="1" applyAlignment="1">
      <alignment horizontal="left" vertical="center"/>
    </xf>
    <xf numFmtId="49" fontId="14" fillId="0" borderId="29" xfId="9" applyNumberFormat="1" applyFont="1" applyBorder="1" applyAlignment="1">
      <alignment vertical="center"/>
    </xf>
    <xf numFmtId="0" fontId="7" fillId="0" borderId="47" xfId="9" applyFont="1" applyBorder="1" applyAlignment="1">
      <alignment horizontal="right" vertical="center"/>
    </xf>
    <xf numFmtId="0" fontId="2" fillId="0" borderId="6" xfId="9" applyFont="1" applyBorder="1" applyAlignment="1">
      <alignment horizontal="center" vertical="center"/>
    </xf>
    <xf numFmtId="0" fontId="7" fillId="0" borderId="45" xfId="9" applyFont="1" applyBorder="1" applyAlignment="1">
      <alignment vertical="center"/>
    </xf>
    <xf numFmtId="0" fontId="25" fillId="0" borderId="6" xfId="9" applyFont="1" applyBorder="1" applyAlignment="1">
      <alignment horizontal="center" vertical="center"/>
    </xf>
    <xf numFmtId="0" fontId="14" fillId="0" borderId="45" xfId="9" applyFont="1" applyBorder="1" applyAlignment="1">
      <alignment horizontal="center" vertical="center"/>
    </xf>
    <xf numFmtId="0" fontId="7" fillId="0" borderId="35" xfId="9" applyFont="1" applyBorder="1" applyAlignment="1">
      <alignment vertical="center"/>
    </xf>
    <xf numFmtId="0" fontId="7" fillId="0" borderId="3" xfId="9" applyFont="1" applyBorder="1" applyAlignment="1">
      <alignment vertical="center"/>
    </xf>
    <xf numFmtId="49" fontId="14" fillId="0" borderId="3" xfId="9" applyNumberFormat="1" applyFont="1" applyBorder="1" applyAlignment="1">
      <alignment vertical="center"/>
    </xf>
    <xf numFmtId="49" fontId="14" fillId="0" borderId="3" xfId="9" applyNumberFormat="1" applyFont="1" applyBorder="1" applyAlignment="1">
      <alignment horizontal="left" vertical="center"/>
    </xf>
    <xf numFmtId="49" fontId="14" fillId="0" borderId="37" xfId="9" applyNumberFormat="1" applyFont="1" applyBorder="1" applyAlignment="1">
      <alignment vertical="center"/>
    </xf>
    <xf numFmtId="0" fontId="7" fillId="0" borderId="48" xfId="9" applyFont="1" applyBorder="1" applyAlignment="1">
      <alignment horizontal="right" vertical="center"/>
    </xf>
    <xf numFmtId="0" fontId="7" fillId="0" borderId="5" xfId="9" applyFont="1" applyBorder="1" applyAlignment="1">
      <alignment horizontal="center" vertical="center"/>
    </xf>
    <xf numFmtId="0" fontId="25" fillId="0" borderId="5" xfId="9" applyFont="1" applyBorder="1" applyAlignment="1">
      <alignment horizontal="center" vertical="center"/>
    </xf>
    <xf numFmtId="14" fontId="7" fillId="0" borderId="5" xfId="9" applyNumberFormat="1" applyFont="1" applyBorder="1" applyAlignment="1">
      <alignment vertical="center"/>
    </xf>
    <xf numFmtId="0" fontId="7" fillId="0" borderId="47" xfId="9" applyFont="1" applyBorder="1" applyAlignment="1">
      <alignment vertical="center"/>
    </xf>
    <xf numFmtId="0" fontId="16" fillId="0" borderId="49" xfId="9" applyFont="1" applyBorder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48" xfId="9" applyFont="1" applyBorder="1" applyAlignment="1">
      <alignment horizontal="center" vertical="center"/>
    </xf>
    <xf numFmtId="0" fontId="16" fillId="0" borderId="50" xfId="9" applyFont="1" applyBorder="1" applyAlignment="1">
      <alignment horizontal="center" vertical="center"/>
    </xf>
    <xf numFmtId="0" fontId="7" fillId="0" borderId="49" xfId="9" applyFont="1" applyBorder="1" applyAlignment="1">
      <alignment horizontal="center" vertical="center"/>
    </xf>
    <xf numFmtId="14" fontId="7" fillId="0" borderId="0" xfId="9" applyNumberFormat="1" applyFont="1" applyAlignment="1">
      <alignment horizontal="center" vertical="center"/>
    </xf>
    <xf numFmtId="0" fontId="7" fillId="0" borderId="50" xfId="9" applyFont="1" applyBorder="1" applyAlignment="1">
      <alignment horizontal="center" vertical="center"/>
    </xf>
    <xf numFmtId="0" fontId="1" fillId="0" borderId="3" xfId="9" applyFont="1" applyBorder="1" applyAlignment="1">
      <alignment horizontal="center" vertical="center"/>
    </xf>
    <xf numFmtId="0" fontId="1" fillId="0" borderId="5" xfId="9" applyFont="1" applyBorder="1" applyAlignment="1">
      <alignment horizontal="center" vertical="center"/>
    </xf>
    <xf numFmtId="0" fontId="1" fillId="0" borderId="21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 wrapText="1"/>
    </xf>
    <xf numFmtId="0" fontId="13" fillId="2" borderId="24" xfId="9" applyFont="1" applyFill="1" applyBorder="1" applyAlignment="1">
      <alignment vertical="center"/>
    </xf>
    <xf numFmtId="0" fontId="14" fillId="0" borderId="16" xfId="9" applyFont="1" applyBorder="1" applyAlignment="1">
      <alignment vertical="center"/>
    </xf>
    <xf numFmtId="49" fontId="1" fillId="0" borderId="6" xfId="9" applyNumberFormat="1" applyFont="1" applyBorder="1" applyAlignment="1">
      <alignment horizontal="center" vertical="center"/>
    </xf>
    <xf numFmtId="9" fontId="1" fillId="0" borderId="6" xfId="9" applyNumberFormat="1" applyFont="1" applyBorder="1" applyAlignment="1">
      <alignment horizontal="center" vertical="center"/>
    </xf>
    <xf numFmtId="0" fontId="1" fillId="0" borderId="6" xfId="9" applyFont="1" applyBorder="1" applyAlignment="1">
      <alignment horizontal="center" vertical="center"/>
    </xf>
    <xf numFmtId="0" fontId="7" fillId="0" borderId="16" xfId="9" applyFont="1" applyBorder="1" applyAlignment="1">
      <alignment vertical="center"/>
    </xf>
    <xf numFmtId="0" fontId="14" fillId="0" borderId="16" xfId="9" applyFont="1" applyBorder="1" applyAlignment="1">
      <alignment horizontal="center" vertical="center"/>
    </xf>
    <xf numFmtId="0" fontId="7" fillId="0" borderId="17" xfId="9" applyFont="1" applyBorder="1" applyAlignment="1">
      <alignment vertical="center"/>
    </xf>
    <xf numFmtId="0" fontId="16" fillId="0" borderId="10" xfId="9" applyFont="1" applyBorder="1" applyAlignment="1">
      <alignment horizontal="center" vertical="center"/>
    </xf>
    <xf numFmtId="0" fontId="16" fillId="0" borderId="13" xfId="9" applyFont="1" applyBorder="1" applyAlignment="1">
      <alignment horizontal="center" vertical="center"/>
    </xf>
    <xf numFmtId="0" fontId="16" fillId="0" borderId="11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33" xfId="9" applyFont="1" applyBorder="1" applyAlignment="1">
      <alignment horizontal="center" vertical="center"/>
    </xf>
    <xf numFmtId="0" fontId="17" fillId="0" borderId="41" xfId="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64" fontId="20" fillId="0" borderId="4" xfId="0" applyNumberFormat="1" applyFont="1" applyBorder="1" applyAlignment="1">
      <alignment horizontal="left" vertical="center"/>
    </xf>
    <xf numFmtId="164" fontId="20" fillId="0" borderId="5" xfId="0" applyNumberFormat="1" applyFont="1" applyBorder="1" applyAlignment="1">
      <alignment horizontal="left" vertical="center"/>
    </xf>
    <xf numFmtId="164" fontId="20" fillId="0" borderId="17" xfId="0" applyNumberFormat="1" applyFont="1" applyBorder="1" applyAlignment="1">
      <alignment horizontal="left" vertical="center"/>
    </xf>
    <xf numFmtId="164" fontId="20" fillId="0" borderId="23" xfId="0" applyNumberFormat="1" applyFont="1" applyBorder="1" applyAlignment="1">
      <alignment horizontal="left" vertical="center"/>
    </xf>
    <xf numFmtId="164" fontId="20" fillId="0" borderId="21" xfId="0" applyNumberFormat="1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164" fontId="8" fillId="2" borderId="31" xfId="3" applyNumberFormat="1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49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50" xfId="9" applyFont="1" applyBorder="1" applyAlignment="1">
      <alignment horizontal="center" vertical="center"/>
    </xf>
    <xf numFmtId="0" fontId="17" fillId="0" borderId="51" xfId="9" applyFont="1" applyBorder="1" applyAlignment="1">
      <alignment horizontal="center" vertical="center"/>
    </xf>
    <xf numFmtId="0" fontId="17" fillId="0" borderId="52" xfId="9" applyFont="1" applyBorder="1" applyAlignment="1">
      <alignment horizontal="center" vertical="center"/>
    </xf>
    <xf numFmtId="0" fontId="17" fillId="0" borderId="53" xfId="9" applyFont="1" applyBorder="1" applyAlignment="1">
      <alignment horizontal="center" vertical="center"/>
    </xf>
    <xf numFmtId="0" fontId="7" fillId="0" borderId="56" xfId="9" applyFont="1" applyBorder="1" applyAlignment="1">
      <alignment horizontal="center" vertical="center"/>
    </xf>
    <xf numFmtId="0" fontId="7" fillId="0" borderId="57" xfId="9" applyFont="1" applyBorder="1" applyAlignment="1">
      <alignment horizontal="center" vertical="center"/>
    </xf>
    <xf numFmtId="0" fontId="13" fillId="2" borderId="42" xfId="9" applyFont="1" applyFill="1" applyBorder="1" applyAlignment="1">
      <alignment horizontal="center" vertical="center"/>
    </xf>
    <xf numFmtId="0" fontId="13" fillId="2" borderId="43" xfId="9" applyFont="1" applyFill="1" applyBorder="1" applyAlignment="1">
      <alignment horizontal="center" vertical="center"/>
    </xf>
    <xf numFmtId="0" fontId="13" fillId="2" borderId="44" xfId="9" applyFont="1" applyFill="1" applyBorder="1" applyAlignment="1">
      <alignment horizontal="center" vertical="center"/>
    </xf>
    <xf numFmtId="0" fontId="16" fillId="2" borderId="45" xfId="9" applyFont="1" applyFill="1" applyBorder="1" applyAlignment="1">
      <alignment horizontal="center" vertical="center"/>
    </xf>
    <xf numFmtId="0" fontId="16" fillId="2" borderId="5" xfId="9" applyFont="1" applyFill="1" applyBorder="1" applyAlignment="1">
      <alignment horizontal="center" vertical="center"/>
    </xf>
    <xf numFmtId="0" fontId="16" fillId="2" borderId="47" xfId="9" applyFont="1" applyFill="1" applyBorder="1" applyAlignment="1">
      <alignment horizontal="center" vertical="center"/>
    </xf>
    <xf numFmtId="0" fontId="7" fillId="0" borderId="54" xfId="9" applyFont="1" applyBorder="1" applyAlignment="1">
      <alignment horizontal="center" vertical="center"/>
    </xf>
    <xf numFmtId="0" fontId="7" fillId="0" borderId="55" xfId="9" applyFont="1" applyBorder="1" applyAlignment="1">
      <alignment horizontal="center" vertical="center"/>
    </xf>
    <xf numFmtId="1" fontId="7" fillId="0" borderId="54" xfId="8" applyNumberFormat="1" applyFont="1" applyBorder="1" applyAlignment="1">
      <alignment horizontal="center" vertical="center" wrapText="1"/>
    </xf>
    <xf numFmtId="1" fontId="7" fillId="0" borderId="55" xfId="8" applyNumberFormat="1" applyFont="1" applyBorder="1" applyAlignment="1">
      <alignment horizontal="center" vertical="center" wrapText="1"/>
    </xf>
    <xf numFmtId="1" fontId="28" fillId="0" borderId="54" xfId="8" applyNumberFormat="1" applyFont="1" applyBorder="1" applyAlignment="1">
      <alignment horizontal="center" vertical="center" wrapText="1"/>
    </xf>
    <xf numFmtId="1" fontId="28" fillId="0" borderId="55" xfId="8" applyNumberFormat="1" applyFont="1" applyBorder="1" applyAlignment="1">
      <alignment horizontal="center" vertical="center" wrapText="1"/>
    </xf>
    <xf numFmtId="0" fontId="7" fillId="0" borderId="58" xfId="9" applyFont="1" applyBorder="1" applyAlignment="1">
      <alignment horizontal="center" vertical="center"/>
    </xf>
    <xf numFmtId="1" fontId="7" fillId="0" borderId="58" xfId="8" applyNumberFormat="1" applyFont="1" applyBorder="1" applyAlignment="1">
      <alignment horizontal="center" vertical="center" wrapText="1"/>
    </xf>
    <xf numFmtId="1" fontId="28" fillId="0" borderId="58" xfId="8" applyNumberFormat="1" applyFont="1" applyBorder="1" applyAlignment="1">
      <alignment horizontal="center" vertical="center" wrapText="1"/>
    </xf>
    <xf numFmtId="0" fontId="7" fillId="0" borderId="59" xfId="9" applyFont="1" applyBorder="1" applyAlignment="1">
      <alignment horizontal="center" vertical="center" wrapText="1"/>
    </xf>
    <xf numFmtId="0" fontId="7" fillId="0" borderId="60" xfId="9" applyFont="1" applyBorder="1" applyAlignment="1">
      <alignment horizontal="center" vertical="center" wrapText="1"/>
    </xf>
    <xf numFmtId="0" fontId="27" fillId="0" borderId="54" xfId="10" applyFont="1" applyBorder="1" applyAlignment="1">
      <alignment horizontal="center" vertical="center"/>
    </xf>
    <xf numFmtId="0" fontId="27" fillId="0" borderId="55" xfId="10" applyFont="1" applyBorder="1" applyAlignment="1">
      <alignment horizontal="center" vertical="center"/>
    </xf>
    <xf numFmtId="0" fontId="7" fillId="0" borderId="61" xfId="9" applyFont="1" applyBorder="1" applyAlignment="1">
      <alignment horizontal="center" vertical="center"/>
    </xf>
    <xf numFmtId="0" fontId="7" fillId="0" borderId="62" xfId="9" applyFont="1" applyBorder="1" applyAlignment="1">
      <alignment horizontal="center" vertical="center" wrapText="1"/>
    </xf>
    <xf numFmtId="0" fontId="27" fillId="0" borderId="58" xfId="10" applyFont="1" applyBorder="1" applyAlignment="1">
      <alignment horizontal="center" vertical="center"/>
    </xf>
    <xf numFmtId="1" fontId="25" fillId="0" borderId="54" xfId="8" applyNumberFormat="1" applyFont="1" applyBorder="1" applyAlignment="1">
      <alignment horizontal="center" vertical="center" wrapText="1"/>
    </xf>
    <xf numFmtId="1" fontId="25" fillId="0" borderId="58" xfId="8" applyNumberFormat="1" applyFont="1" applyBorder="1" applyAlignment="1">
      <alignment horizontal="center" vertical="center" wrapText="1"/>
    </xf>
    <xf numFmtId="0" fontId="8" fillId="2" borderId="31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32" xfId="9" applyFont="1" applyFill="1" applyBorder="1" applyAlignment="1">
      <alignment horizontal="center" vertical="center" wrapText="1"/>
    </xf>
    <xf numFmtId="0" fontId="8" fillId="2" borderId="19" xfId="9" applyFont="1" applyFill="1" applyBorder="1" applyAlignment="1">
      <alignment horizontal="center" vertical="center" wrapText="1"/>
    </xf>
    <xf numFmtId="0" fontId="8" fillId="2" borderId="31" xfId="9" applyFont="1" applyFill="1" applyBorder="1" applyAlignment="1">
      <alignment horizontal="center" vertical="center"/>
    </xf>
    <xf numFmtId="0" fontId="8" fillId="2" borderId="30" xfId="9" applyFont="1" applyFill="1" applyBorder="1" applyAlignment="1">
      <alignment horizontal="center" vertical="center"/>
    </xf>
    <xf numFmtId="0" fontId="8" fillId="2" borderId="18" xfId="9" applyFont="1" applyFill="1" applyBorder="1" applyAlignment="1">
      <alignment horizontal="center" vertical="center"/>
    </xf>
    <xf numFmtId="0" fontId="26" fillId="2" borderId="31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164" fontId="20" fillId="0" borderId="4" xfId="9" applyNumberFormat="1" applyFont="1" applyBorder="1" applyAlignment="1">
      <alignment horizontal="left" vertical="center"/>
    </xf>
    <xf numFmtId="164" fontId="20" fillId="0" borderId="5" xfId="9" applyNumberFormat="1" applyFont="1" applyBorder="1" applyAlignment="1">
      <alignment horizontal="left" vertical="center"/>
    </xf>
    <xf numFmtId="164" fontId="20" fillId="0" borderId="17" xfId="9" applyNumberFormat="1" applyFont="1" applyBorder="1" applyAlignment="1">
      <alignment horizontal="left" vertical="center"/>
    </xf>
    <xf numFmtId="164" fontId="20" fillId="0" borderId="23" xfId="9" applyNumberFormat="1" applyFont="1" applyBorder="1" applyAlignment="1">
      <alignment horizontal="left" vertical="center"/>
    </xf>
    <xf numFmtId="164" fontId="20" fillId="0" borderId="21" xfId="9" applyNumberFormat="1" applyFont="1" applyBorder="1" applyAlignment="1">
      <alignment horizontal="left" vertical="center"/>
    </xf>
    <xf numFmtId="0" fontId="10" fillId="0" borderId="0" xfId="9" applyFont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8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24" fillId="0" borderId="14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4" fillId="0" borderId="15" xfId="9" applyFont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15" fillId="0" borderId="0" xfId="9" applyFont="1" applyAlignment="1">
      <alignment horizontal="center" vertical="center"/>
    </xf>
    <xf numFmtId="0" fontId="13" fillId="2" borderId="16" xfId="9" applyFont="1" applyFill="1" applyBorder="1" applyAlignment="1">
      <alignment horizontal="center" vertical="center"/>
    </xf>
    <xf numFmtId="0" fontId="13" fillId="2" borderId="5" xfId="9" applyFont="1" applyFill="1" applyBorder="1" applyAlignment="1">
      <alignment horizontal="center" vertical="center"/>
    </xf>
    <xf numFmtId="0" fontId="13" fillId="2" borderId="6" xfId="9" applyFont="1" applyFill="1" applyBorder="1" applyAlignment="1">
      <alignment horizontal="center" vertical="center"/>
    </xf>
    <xf numFmtId="0" fontId="13" fillId="2" borderId="4" xfId="9" applyFont="1" applyFill="1" applyBorder="1" applyAlignment="1">
      <alignment horizontal="center" vertical="center"/>
    </xf>
    <xf numFmtId="0" fontId="13" fillId="2" borderId="17" xfId="9" applyFont="1" applyFill="1" applyBorder="1" applyAlignment="1">
      <alignment horizontal="center" vertical="center"/>
    </xf>
    <xf numFmtId="0" fontId="13" fillId="0" borderId="4" xfId="9" applyFont="1" applyBorder="1" applyAlignment="1">
      <alignment horizontal="left" vertical="center"/>
    </xf>
    <xf numFmtId="0" fontId="13" fillId="0" borderId="5" xfId="9" applyFont="1" applyBorder="1" applyAlignment="1">
      <alignment horizontal="left" vertical="center"/>
    </xf>
    <xf numFmtId="0" fontId="13" fillId="0" borderId="17" xfId="9" applyFont="1" applyBorder="1" applyAlignment="1">
      <alignment horizontal="left" vertical="center"/>
    </xf>
    <xf numFmtId="0" fontId="7" fillId="0" borderId="1" xfId="9" applyFont="1" applyBorder="1" applyAlignment="1">
      <alignment horizontal="center" vertical="center" wrapText="1"/>
    </xf>
    <xf numFmtId="0" fontId="27" fillId="0" borderId="1" xfId="10" applyFont="1" applyBorder="1" applyAlignment="1">
      <alignment horizontal="center" vertical="center"/>
    </xf>
    <xf numFmtId="1" fontId="7" fillId="0" borderId="1" xfId="8" applyNumberFormat="1" applyFont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17" fillId="0" borderId="20" xfId="9" applyFont="1" applyBorder="1" applyAlignment="1">
      <alignment horizontal="center" vertical="center"/>
    </xf>
    <xf numFmtId="0" fontId="17" fillId="0" borderId="21" xfId="9" applyFont="1" applyBorder="1" applyAlignment="1">
      <alignment horizontal="center" vertical="center"/>
    </xf>
    <xf numFmtId="0" fontId="17" fillId="0" borderId="22" xfId="9" applyFont="1" applyBorder="1" applyAlignment="1">
      <alignment horizontal="center" vertical="center"/>
    </xf>
    <xf numFmtId="0" fontId="13" fillId="2" borderId="26" xfId="9" applyFont="1" applyFill="1" applyBorder="1" applyAlignment="1">
      <alignment horizontal="center" vertical="center"/>
    </xf>
    <xf numFmtId="0" fontId="13" fillId="2" borderId="24" xfId="9" applyFont="1" applyFill="1" applyBorder="1" applyAlignment="1">
      <alignment horizontal="center" vertical="center"/>
    </xf>
    <xf numFmtId="0" fontId="13" fillId="2" borderId="27" xfId="9" applyFont="1" applyFill="1" applyBorder="1" applyAlignment="1">
      <alignment horizontal="center" vertical="center"/>
    </xf>
    <xf numFmtId="0" fontId="16" fillId="2" borderId="16" xfId="9" applyFont="1" applyFill="1" applyBorder="1" applyAlignment="1">
      <alignment horizontal="center" vertical="center"/>
    </xf>
    <xf numFmtId="0" fontId="16" fillId="2" borderId="17" xfId="9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10" xr:uid="{BF5AA4FA-689B-6E46-8074-2EB2649C9111}"/>
    <cellStyle name="Обычный 3" xfId="7" xr:uid="{00000000-0005-0000-0000-000005000000}"/>
    <cellStyle name="Обычный 4" xfId="4" xr:uid="{00000000-0005-0000-0000-000006000000}"/>
    <cellStyle name="Обычный 5" xfId="9" xr:uid="{C8762041-B99E-2543-B443-9727E653FC3F}"/>
    <cellStyle name="Обычный_Стартовый протокол Смирнов_20101106_Results" xfId="3" xr:uid="{00000000-0005-0000-0000-000009000000}"/>
    <cellStyle name="Обычный_ID4938_RS_1" xfId="8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108857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73D1D1-A2BA-D84C-BC42-7DD8FF22709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65417" cy="800101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81643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0DF8510-8F54-9F4F-AC7F-9DD2F9FC33C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282" y="57151"/>
          <a:ext cx="1284604" cy="748392"/>
        </a:xfrm>
        <a:prstGeom prst="rect">
          <a:avLst/>
        </a:prstGeom>
      </xdr:spPr>
    </xdr:pic>
    <xdr:clientData/>
  </xdr:twoCellAnchor>
  <xdr:oneCellAnchor>
    <xdr:from>
      <xdr:col>32</xdr:col>
      <xdr:colOff>693964</xdr:colOff>
      <xdr:row>0</xdr:row>
      <xdr:rowOff>81643</xdr:rowOff>
    </xdr:from>
    <xdr:ext cx="936560" cy="697974"/>
    <xdr:pic>
      <xdr:nvPicPr>
        <xdr:cNvPr id="4" name="Picture 55">
          <a:extLst>
            <a:ext uri="{FF2B5EF4-FFF2-40B4-BE49-F238E27FC236}">
              <a16:creationId xmlns:a16="http://schemas.microsoft.com/office/drawing/2014/main" id="{056262A2-11FB-5441-88A8-DA87587F1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05464" y="81643"/>
          <a:ext cx="936560" cy="697974"/>
        </a:xfrm>
        <a:prstGeom prst="rect">
          <a:avLst/>
        </a:prstGeom>
      </xdr:spPr>
    </xdr:pic>
    <xdr:clientData/>
  </xdr:oneCellAnchor>
  <xdr:twoCellAnchor editAs="oneCell">
    <xdr:from>
      <xdr:col>30</xdr:col>
      <xdr:colOff>369660</xdr:colOff>
      <xdr:row>56</xdr:row>
      <xdr:rowOff>191862</xdr:rowOff>
    </xdr:from>
    <xdr:to>
      <xdr:col>32</xdr:col>
      <xdr:colOff>270324</xdr:colOff>
      <xdr:row>60</xdr:row>
      <xdr:rowOff>66676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13D564A-EB6C-C347-B3CA-A8C7CA11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3231" y="15050862"/>
          <a:ext cx="1479093" cy="63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247650</xdr:colOff>
      <xdr:row>56</xdr:row>
      <xdr:rowOff>181428</xdr:rowOff>
    </xdr:from>
    <xdr:to>
      <xdr:col>18</xdr:col>
      <xdr:colOff>152083</xdr:colOff>
      <xdr:row>61</xdr:row>
      <xdr:rowOff>73931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5352C54-0650-D943-9C0B-8C19AFA5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8650" y="15040428"/>
          <a:ext cx="1809433" cy="835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489858</xdr:colOff>
      <xdr:row>57</xdr:row>
      <xdr:rowOff>13609</xdr:rowOff>
    </xdr:from>
    <xdr:to>
      <xdr:col>8</xdr:col>
      <xdr:colOff>283028</xdr:colOff>
      <xdr:row>61</xdr:row>
      <xdr:rowOff>11395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D7330C23-6B35-5F41-B8ED-20E5A47B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7429" y="15072180"/>
          <a:ext cx="1915885" cy="74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81643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9AEF470-DFFA-4F4F-8B7D-9F4C7AEC36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282" y="57151"/>
          <a:ext cx="1284604" cy="748392"/>
        </a:xfrm>
        <a:prstGeom prst="rect">
          <a:avLst/>
        </a:prstGeom>
      </xdr:spPr>
    </xdr:pic>
    <xdr:clientData/>
  </xdr:twoCellAnchor>
  <xdr:oneCellAnchor>
    <xdr:from>
      <xdr:col>32</xdr:col>
      <xdr:colOff>693964</xdr:colOff>
      <xdr:row>0</xdr:row>
      <xdr:rowOff>81643</xdr:rowOff>
    </xdr:from>
    <xdr:ext cx="936560" cy="697974"/>
    <xdr:pic>
      <xdr:nvPicPr>
        <xdr:cNvPr id="4" name="Picture 55">
          <a:extLst>
            <a:ext uri="{FF2B5EF4-FFF2-40B4-BE49-F238E27FC236}">
              <a16:creationId xmlns:a16="http://schemas.microsoft.com/office/drawing/2014/main" id="{0A6D6783-CF15-9241-A310-6A18EA205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05464" y="81643"/>
          <a:ext cx="936560" cy="697974"/>
        </a:xfrm>
        <a:prstGeom prst="rect">
          <a:avLst/>
        </a:prstGeom>
      </xdr:spPr>
    </xdr:pic>
    <xdr:clientData/>
  </xdr:oneCellAnchor>
  <xdr:twoCellAnchor editAs="oneCell">
    <xdr:from>
      <xdr:col>29</xdr:col>
      <xdr:colOff>587375</xdr:colOff>
      <xdr:row>48</xdr:row>
      <xdr:rowOff>191861</xdr:rowOff>
    </xdr:from>
    <xdr:to>
      <xdr:col>31</xdr:col>
      <xdr:colOff>542468</xdr:colOff>
      <xdr:row>52</xdr:row>
      <xdr:rowOff>66675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AD3557B-0148-F048-8723-E772761A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5089" y="12002861"/>
          <a:ext cx="1479093" cy="63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374650</xdr:colOff>
      <xdr:row>48</xdr:row>
      <xdr:rowOff>108857</xdr:rowOff>
    </xdr:from>
    <xdr:to>
      <xdr:col>16</xdr:col>
      <xdr:colOff>279083</xdr:colOff>
      <xdr:row>53</xdr:row>
      <xdr:rowOff>1360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7BBB7FD-61D3-524D-826D-CF95C7FE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1919857"/>
          <a:ext cx="1809433" cy="835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435428</xdr:colOff>
      <xdr:row>48</xdr:row>
      <xdr:rowOff>104322</xdr:rowOff>
    </xdr:from>
    <xdr:to>
      <xdr:col>8</xdr:col>
      <xdr:colOff>228598</xdr:colOff>
      <xdr:row>52</xdr:row>
      <xdr:rowOff>83966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47B860BA-8BD5-9C49-A8B7-02CBC0D5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2999" y="11915322"/>
          <a:ext cx="1915885" cy="74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108857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4A24C0-4FCE-43EA-8281-BED837454660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792481"/>
        </a:xfrm>
        <a:prstGeom prst="rect">
          <a:avLst/>
        </a:prstGeom>
      </xdr:spPr>
    </xdr:pic>
    <xdr:clientData/>
  </xdr:twoCellAnchor>
  <xdr:twoCellAnchor editAs="oneCell">
    <xdr:from>
      <xdr:col>29</xdr:col>
      <xdr:colOff>587375</xdr:colOff>
      <xdr:row>48</xdr:row>
      <xdr:rowOff>191861</xdr:rowOff>
    </xdr:from>
    <xdr:to>
      <xdr:col>31</xdr:col>
      <xdr:colOff>542468</xdr:colOff>
      <xdr:row>52</xdr:row>
      <xdr:rowOff>66675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50BC286-12C9-4C46-A217-A6631077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3255" y="11896181"/>
          <a:ext cx="1334313" cy="62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374650</xdr:colOff>
      <xdr:row>48</xdr:row>
      <xdr:rowOff>108857</xdr:rowOff>
    </xdr:from>
    <xdr:to>
      <xdr:col>16</xdr:col>
      <xdr:colOff>279083</xdr:colOff>
      <xdr:row>53</xdr:row>
      <xdr:rowOff>1360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A148737-8B45-40A4-9E67-AB9486BB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030" y="11813177"/>
          <a:ext cx="1649413" cy="81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435428</xdr:colOff>
      <xdr:row>48</xdr:row>
      <xdr:rowOff>104322</xdr:rowOff>
    </xdr:from>
    <xdr:to>
      <xdr:col>8</xdr:col>
      <xdr:colOff>228598</xdr:colOff>
      <xdr:row>52</xdr:row>
      <xdr:rowOff>83966</xdr:rowOff>
    </xdr:to>
    <xdr:pic>
      <xdr:nvPicPr>
        <xdr:cNvPr id="13" name="Рисунок 12" descr="Соловьев Г">
          <a:extLst>
            <a:ext uri="{FF2B5EF4-FFF2-40B4-BE49-F238E27FC236}">
              <a16:creationId xmlns:a16="http://schemas.microsoft.com/office/drawing/2014/main" id="{A297E3D1-7528-46FE-8D24-905080D2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268" y="11808642"/>
          <a:ext cx="1698170" cy="726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76198</xdr:colOff>
      <xdr:row>0</xdr:row>
      <xdr:rowOff>32656</xdr:rowOff>
    </xdr:from>
    <xdr:ext cx="865785" cy="812433"/>
    <xdr:pic>
      <xdr:nvPicPr>
        <xdr:cNvPr id="2" name="Рисунок 1">
          <a:extLst>
            <a:ext uri="{FF2B5EF4-FFF2-40B4-BE49-F238E27FC236}">
              <a16:creationId xmlns:a16="http://schemas.microsoft.com/office/drawing/2014/main" id="{23703460-6C1B-430E-BAA9-3BD81E9F1FB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65785" cy="812433"/>
        </a:xfrm>
        <a:prstGeom prst="rect">
          <a:avLst/>
        </a:prstGeom>
      </xdr:spPr>
    </xdr:pic>
    <xdr:clientData/>
  </xdr:oneCellAnchor>
  <xdr:oneCellAnchor>
    <xdr:from>
      <xdr:col>2</xdr:col>
      <xdr:colOff>389982</xdr:colOff>
      <xdr:row>0</xdr:row>
      <xdr:rowOff>57151</xdr:rowOff>
    </xdr:from>
    <xdr:ext cx="1270155" cy="760724"/>
    <xdr:pic>
      <xdr:nvPicPr>
        <xdr:cNvPr id="3" name="Рисунок 2">
          <a:extLst>
            <a:ext uri="{FF2B5EF4-FFF2-40B4-BE49-F238E27FC236}">
              <a16:creationId xmlns:a16="http://schemas.microsoft.com/office/drawing/2014/main" id="{B751FC2E-9CB4-4005-A21D-D63490B372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270155" cy="760724"/>
        </a:xfrm>
        <a:prstGeom prst="rect">
          <a:avLst/>
        </a:prstGeom>
      </xdr:spPr>
    </xdr:pic>
    <xdr:clientData/>
  </xdr:oneCellAnchor>
  <xdr:oneCellAnchor>
    <xdr:from>
      <xdr:col>24</xdr:col>
      <xdr:colOff>693964</xdr:colOff>
      <xdr:row>0</xdr:row>
      <xdr:rowOff>81643</xdr:rowOff>
    </xdr:from>
    <xdr:ext cx="936560" cy="697974"/>
    <xdr:pic>
      <xdr:nvPicPr>
        <xdr:cNvPr id="4" name="Picture 55">
          <a:extLst>
            <a:ext uri="{FF2B5EF4-FFF2-40B4-BE49-F238E27FC236}">
              <a16:creationId xmlns:a16="http://schemas.microsoft.com/office/drawing/2014/main" id="{46E557F8-EEC6-4D77-9542-935E59252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30744" y="81643"/>
          <a:ext cx="936560" cy="697974"/>
        </a:xfrm>
        <a:prstGeom prst="rect">
          <a:avLst/>
        </a:prstGeom>
      </xdr:spPr>
    </xdr:pic>
    <xdr:clientData/>
  </xdr:oneCellAnchor>
  <xdr:twoCellAnchor editAs="oneCell">
    <xdr:from>
      <xdr:col>22</xdr:col>
      <xdr:colOff>443138</xdr:colOff>
      <xdr:row>51</xdr:row>
      <xdr:rowOff>108405</xdr:rowOff>
    </xdr:from>
    <xdr:to>
      <xdr:col>24</xdr:col>
      <xdr:colOff>386982</xdr:colOff>
      <xdr:row>54</xdr:row>
      <xdr:rowOff>146505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62A9008-5EE2-4592-ABC2-E0B11DA2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4978" y="10784025"/>
          <a:ext cx="133830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170542</xdr:colOff>
      <xdr:row>51</xdr:row>
      <xdr:rowOff>101600</xdr:rowOff>
    </xdr:from>
    <xdr:to>
      <xdr:col>16</xdr:col>
      <xdr:colOff>38328</xdr:colOff>
      <xdr:row>55</xdr:row>
      <xdr:rowOff>155575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76D34657-E16E-4653-9BEE-9309BE28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5142" y="10777220"/>
          <a:ext cx="1544186" cy="80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51</xdr:row>
      <xdr:rowOff>135165</xdr:rowOff>
    </xdr:from>
    <xdr:to>
      <xdr:col>3</xdr:col>
      <xdr:colOff>908050</xdr:colOff>
      <xdr:row>55</xdr:row>
      <xdr:rowOff>112995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367848F5-002D-46DC-B58B-92F048DF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" y="10810785"/>
          <a:ext cx="1824990" cy="72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76198</xdr:colOff>
      <xdr:row>0</xdr:row>
      <xdr:rowOff>32656</xdr:rowOff>
    </xdr:from>
    <xdr:ext cx="865785" cy="812433"/>
    <xdr:pic>
      <xdr:nvPicPr>
        <xdr:cNvPr id="2" name="Рисунок 1">
          <a:extLst>
            <a:ext uri="{FF2B5EF4-FFF2-40B4-BE49-F238E27FC236}">
              <a16:creationId xmlns:a16="http://schemas.microsoft.com/office/drawing/2014/main" id="{10B77E60-98E5-4242-BE56-20C2F9602BE6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65785" cy="812433"/>
        </a:xfrm>
        <a:prstGeom prst="rect">
          <a:avLst/>
        </a:prstGeom>
      </xdr:spPr>
    </xdr:pic>
    <xdr:clientData/>
  </xdr:oneCellAnchor>
  <xdr:oneCellAnchor>
    <xdr:from>
      <xdr:col>2</xdr:col>
      <xdr:colOff>389982</xdr:colOff>
      <xdr:row>0</xdr:row>
      <xdr:rowOff>57151</xdr:rowOff>
    </xdr:from>
    <xdr:ext cx="1270155" cy="760724"/>
    <xdr:pic>
      <xdr:nvPicPr>
        <xdr:cNvPr id="3" name="Рисунок 2">
          <a:extLst>
            <a:ext uri="{FF2B5EF4-FFF2-40B4-BE49-F238E27FC236}">
              <a16:creationId xmlns:a16="http://schemas.microsoft.com/office/drawing/2014/main" id="{EF20B856-78AA-41F8-B912-DEBE64EE43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270155" cy="760724"/>
        </a:xfrm>
        <a:prstGeom prst="rect">
          <a:avLst/>
        </a:prstGeom>
      </xdr:spPr>
    </xdr:pic>
    <xdr:clientData/>
  </xdr:oneCellAnchor>
  <xdr:oneCellAnchor>
    <xdr:from>
      <xdr:col>22</xdr:col>
      <xdr:colOff>693964</xdr:colOff>
      <xdr:row>0</xdr:row>
      <xdr:rowOff>81643</xdr:rowOff>
    </xdr:from>
    <xdr:ext cx="936560" cy="697974"/>
    <xdr:pic>
      <xdr:nvPicPr>
        <xdr:cNvPr id="4" name="Picture 55">
          <a:extLst>
            <a:ext uri="{FF2B5EF4-FFF2-40B4-BE49-F238E27FC236}">
              <a16:creationId xmlns:a16="http://schemas.microsoft.com/office/drawing/2014/main" id="{8B74D726-8388-4B3C-BB3A-B35D18B8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84084" y="81643"/>
          <a:ext cx="936560" cy="697974"/>
        </a:xfrm>
        <a:prstGeom prst="rect">
          <a:avLst/>
        </a:prstGeom>
      </xdr:spPr>
    </xdr:pic>
    <xdr:clientData/>
  </xdr:oneCellAnchor>
  <xdr:twoCellAnchor editAs="oneCell">
    <xdr:from>
      <xdr:col>20</xdr:col>
      <xdr:colOff>24038</xdr:colOff>
      <xdr:row>45</xdr:row>
      <xdr:rowOff>133805</xdr:rowOff>
    </xdr:from>
    <xdr:to>
      <xdr:col>22</xdr:col>
      <xdr:colOff>272682</xdr:colOff>
      <xdr:row>49</xdr:row>
      <xdr:rowOff>6805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B6D8D92-254D-4E92-87D5-E41E7C59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9258" y="9392105"/>
          <a:ext cx="1323064" cy="61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18142</xdr:colOff>
      <xdr:row>45</xdr:row>
      <xdr:rowOff>114300</xdr:rowOff>
    </xdr:from>
    <xdr:to>
      <xdr:col>13</xdr:col>
      <xdr:colOff>152628</xdr:colOff>
      <xdr:row>50</xdr:row>
      <xdr:rowOff>3175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042E059-53EF-4E04-987E-F4B4C2A0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9882" y="9372600"/>
          <a:ext cx="1628006" cy="810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355600</xdr:colOff>
      <xdr:row>45</xdr:row>
      <xdr:rowOff>185965</xdr:rowOff>
    </xdr:from>
    <xdr:to>
      <xdr:col>3</xdr:col>
      <xdr:colOff>793750</xdr:colOff>
      <xdr:row>49</xdr:row>
      <xdr:rowOff>163795</xdr:rowOff>
    </xdr:to>
    <xdr:pic>
      <xdr:nvPicPr>
        <xdr:cNvPr id="7" name="Рисунок 6" descr="Соловьев Г">
          <a:extLst>
            <a:ext uri="{FF2B5EF4-FFF2-40B4-BE49-F238E27FC236}">
              <a16:creationId xmlns:a16="http://schemas.microsoft.com/office/drawing/2014/main" id="{0C239DC5-BE1D-44F2-BA26-F08898F9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" y="9444265"/>
          <a:ext cx="1824990" cy="72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la/Downloads/2-6.01.202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"/>
      <sheetName val="тех Ж кгп"/>
      <sheetName val="юниоры гр кв1"/>
      <sheetName val="ЧР список"/>
      <sheetName val="КР список "/>
      <sheetName val="ПР список"/>
      <sheetName val="список общий"/>
      <sheetName val="СТ м"/>
      <sheetName val="г. очки М"/>
      <sheetName val="СТ ю-ры"/>
      <sheetName val="г. очки Ю"/>
      <sheetName val="г. очки ю-ки"/>
      <sheetName val="СТ ю-ки"/>
      <sheetName val="СТ Ж"/>
      <sheetName val="г. очки Ж"/>
      <sheetName val="Список"/>
      <sheetName val="кейрин А"/>
      <sheetName val="кейрин ю-ы"/>
      <sheetName val="кейрин ю-и"/>
      <sheetName val="кейрин А (2)"/>
      <sheetName val="кейрин ю-ы (2)"/>
      <sheetName val="кейрин ю-и (2)"/>
      <sheetName val="кейрин А (3)"/>
      <sheetName val="кейрин ю-ы (3)"/>
      <sheetName val="кейрин ю-и (3)"/>
      <sheetName val="кейрин"/>
      <sheetName val="СТ омниум"/>
      <sheetName val="СТ"/>
      <sheetName val="Скр"/>
      <sheetName val="Темпо"/>
      <sheetName val="Выб"/>
      <sheetName val="Омниум"/>
      <sheetName val="СТ 2"/>
      <sheetName val="Скр 2"/>
      <sheetName val="Темпо 2"/>
      <sheetName val="Выб 2"/>
      <sheetName val="Омниум 2"/>
      <sheetName val="СТ (3)"/>
      <sheetName val="Скр 3"/>
      <sheetName val="Темпо 3"/>
      <sheetName val="Выб 3"/>
      <sheetName val="Омниум (3)"/>
      <sheetName val="СТ (4)"/>
      <sheetName val="Скр 4"/>
      <sheetName val="Темпо 4"/>
      <sheetName val="Выб 4"/>
      <sheetName val="Омниум (4)"/>
      <sheetName val="СТ ю-ры В"/>
      <sheetName val="Скр в"/>
      <sheetName val="СТ (2)"/>
      <sheetName val="Мэдисон"/>
      <sheetName val="СТ (5)"/>
      <sheetName val="Мэдисон (2)"/>
      <sheetName val="СТ (6)"/>
      <sheetName val="Мэдисон (3)"/>
      <sheetName val="СТ (7)"/>
      <sheetName val="Мэдисон (4)"/>
      <sheetName val="Выб В"/>
    </sheetNames>
    <sheetDataSet>
      <sheetData sheetId="0" refreshError="1">
        <row r="7">
          <cell r="B7">
            <v>1</v>
          </cell>
          <cell r="C7">
            <v>10023524100</v>
          </cell>
          <cell r="D7" t="str">
            <v>Гонов Лев</v>
          </cell>
          <cell r="E7">
            <v>36531</v>
          </cell>
          <cell r="F7" t="str">
            <v>МСМК</v>
          </cell>
          <cell r="G7" t="str">
            <v>Санкт-Петербург</v>
          </cell>
        </row>
        <row r="8">
          <cell r="B8">
            <v>2</v>
          </cell>
          <cell r="C8">
            <v>10015314361</v>
          </cell>
          <cell r="D8" t="str">
            <v>Смирнов Иван</v>
          </cell>
          <cell r="E8">
            <v>36174</v>
          </cell>
          <cell r="F8" t="str">
            <v>МСМК</v>
          </cell>
          <cell r="G8" t="str">
            <v>Санкт-Петербург</v>
          </cell>
        </row>
        <row r="9">
          <cell r="B9">
            <v>3</v>
          </cell>
          <cell r="C9">
            <v>10034952922</v>
          </cell>
          <cell r="D9" t="str">
            <v>Берсенев Никита</v>
          </cell>
          <cell r="E9">
            <v>36610</v>
          </cell>
          <cell r="F9" t="str">
            <v>МСМК</v>
          </cell>
          <cell r="G9" t="str">
            <v>Санкт-Петербург</v>
          </cell>
        </row>
        <row r="10">
          <cell r="B10">
            <v>4</v>
          </cell>
          <cell r="C10">
            <v>10010168412</v>
          </cell>
          <cell r="D10" t="str">
            <v>Мальнев Сергей</v>
          </cell>
          <cell r="E10">
            <v>36015</v>
          </cell>
          <cell r="F10" t="str">
            <v>МС</v>
          </cell>
          <cell r="G10" t="str">
            <v>Санкт-Петербург</v>
          </cell>
        </row>
        <row r="11">
          <cell r="B11">
            <v>5</v>
          </cell>
          <cell r="C11">
            <v>10036018912</v>
          </cell>
          <cell r="D11" t="str">
            <v>Шичкин Влас</v>
          </cell>
          <cell r="E11">
            <v>37281</v>
          </cell>
          <cell r="F11" t="str">
            <v>МСМК</v>
          </cell>
          <cell r="G11" t="str">
            <v>Санкт-Петербург</v>
          </cell>
        </row>
        <row r="12">
          <cell r="B12">
            <v>6</v>
          </cell>
          <cell r="C12">
            <v>10036019013</v>
          </cell>
          <cell r="D12" t="str">
            <v>Щегольков Илья</v>
          </cell>
          <cell r="E12">
            <v>37410</v>
          </cell>
          <cell r="F12" t="str">
            <v>МСМК</v>
          </cell>
          <cell r="G12" t="str">
            <v>Санкт-Петербург</v>
          </cell>
        </row>
        <row r="13">
          <cell r="B13">
            <v>7</v>
          </cell>
          <cell r="C13">
            <v>10036092771</v>
          </cell>
          <cell r="D13" t="str">
            <v>Игошев Егор</v>
          </cell>
          <cell r="E13">
            <v>37439</v>
          </cell>
          <cell r="F13" t="str">
            <v>МСМК</v>
          </cell>
          <cell r="G13" t="str">
            <v>Санкт-Петербург</v>
          </cell>
        </row>
        <row r="14">
          <cell r="B14">
            <v>8</v>
          </cell>
          <cell r="C14">
            <v>10036018811</v>
          </cell>
          <cell r="D14" t="str">
            <v>Новолодский Иван</v>
          </cell>
          <cell r="E14">
            <v>37411</v>
          </cell>
          <cell r="F14" t="str">
            <v>МСМК</v>
          </cell>
          <cell r="G14" t="str">
            <v>Санкт-Петербург</v>
          </cell>
        </row>
        <row r="15">
          <cell r="B15">
            <v>9</v>
          </cell>
          <cell r="C15">
            <v>10036013858</v>
          </cell>
          <cell r="D15" t="str">
            <v>Денисов Денис</v>
          </cell>
          <cell r="E15">
            <v>37597</v>
          </cell>
          <cell r="F15" t="str">
            <v>МСМК</v>
          </cell>
          <cell r="G15" t="str">
            <v>Санкт-Петербург</v>
          </cell>
        </row>
        <row r="16">
          <cell r="B16">
            <v>10</v>
          </cell>
          <cell r="C16">
            <v>10065490946</v>
          </cell>
          <cell r="D16" t="str">
            <v>Крючков Марк</v>
          </cell>
          <cell r="E16">
            <v>37676</v>
          </cell>
          <cell r="F16" t="str">
            <v>МСМК</v>
          </cell>
          <cell r="G16" t="str">
            <v>Санкт-Петербург</v>
          </cell>
        </row>
        <row r="17">
          <cell r="B17">
            <v>11</v>
          </cell>
          <cell r="C17">
            <v>10090937177</v>
          </cell>
          <cell r="D17" t="str">
            <v>Постарнак Михаил</v>
          </cell>
          <cell r="E17">
            <v>38212</v>
          </cell>
          <cell r="F17" t="str">
            <v>МС</v>
          </cell>
          <cell r="G17" t="str">
            <v>Санкт-Петербург</v>
          </cell>
        </row>
        <row r="18">
          <cell r="B18">
            <v>12</v>
          </cell>
          <cell r="C18">
            <v>10065490643</v>
          </cell>
          <cell r="D18" t="str">
            <v>Зараковский Даниил</v>
          </cell>
          <cell r="E18">
            <v>38183</v>
          </cell>
          <cell r="F18" t="str">
            <v>МС</v>
          </cell>
          <cell r="G18" t="str">
            <v>Санкт-Петербург</v>
          </cell>
        </row>
        <row r="19">
          <cell r="B19">
            <v>13</v>
          </cell>
          <cell r="C19">
            <v>10065490441</v>
          </cell>
          <cell r="D19" t="str">
            <v>Скорняков Григорий</v>
          </cell>
          <cell r="E19">
            <v>38304</v>
          </cell>
          <cell r="F19" t="str">
            <v>МС</v>
          </cell>
          <cell r="G19" t="str">
            <v>Санкт-Петербург</v>
          </cell>
        </row>
        <row r="20">
          <cell r="B20">
            <v>14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15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МС</v>
          </cell>
          <cell r="G21" t="str">
            <v>Санкт-Петербург</v>
          </cell>
        </row>
        <row r="22">
          <cell r="B22">
            <v>16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МС</v>
          </cell>
          <cell r="G22" t="str">
            <v>Санкт-Петербург</v>
          </cell>
        </row>
        <row r="23">
          <cell r="B23">
            <v>17</v>
          </cell>
          <cell r="C23">
            <v>10075644826</v>
          </cell>
          <cell r="D23" t="str">
            <v>Бугаенко Виктор</v>
          </cell>
          <cell r="E23">
            <v>38042</v>
          </cell>
          <cell r="F23" t="str">
            <v>МС</v>
          </cell>
          <cell r="G23" t="str">
            <v>Санкт-Петербург</v>
          </cell>
        </row>
        <row r="24">
          <cell r="B24">
            <v>18</v>
          </cell>
          <cell r="C24">
            <v>10120261287</v>
          </cell>
          <cell r="D24" t="str">
            <v>Просандеев Ярослав</v>
          </cell>
          <cell r="E24">
            <v>39151</v>
          </cell>
          <cell r="F24" t="str">
            <v>МС</v>
          </cell>
          <cell r="G24" t="str">
            <v>Санкт-Петербург</v>
          </cell>
        </row>
        <row r="25">
          <cell r="B25">
            <v>19</v>
          </cell>
          <cell r="C25">
            <v>10092621745</v>
          </cell>
          <cell r="D25" t="str">
            <v>Токарев Матвей</v>
          </cell>
          <cell r="E25">
            <v>38828</v>
          </cell>
          <cell r="F25" t="str">
            <v>МС</v>
          </cell>
          <cell r="G25" t="str">
            <v>Санкт-Петербург</v>
          </cell>
        </row>
        <row r="26">
          <cell r="B26">
            <v>20</v>
          </cell>
          <cell r="C26">
            <v>10036018609</v>
          </cell>
          <cell r="D26" t="str">
            <v>Иванов Вячеслав</v>
          </cell>
          <cell r="E26">
            <v>37469</v>
          </cell>
          <cell r="F26" t="str">
            <v>МС</v>
          </cell>
          <cell r="G26" t="str">
            <v>Санкт-Петербург</v>
          </cell>
        </row>
        <row r="27">
          <cell r="B27">
            <v>21</v>
          </cell>
          <cell r="C27">
            <v>10120261186</v>
          </cell>
          <cell r="D27" t="str">
            <v>Гречишкин Вадим</v>
          </cell>
          <cell r="E27">
            <v>39274</v>
          </cell>
          <cell r="F27" t="str">
            <v>МС</v>
          </cell>
          <cell r="G27" t="str">
            <v>Санкт-Петербург</v>
          </cell>
        </row>
        <row r="28">
          <cell r="B28">
            <v>22</v>
          </cell>
          <cell r="C28">
            <v>10111625257</v>
          </cell>
          <cell r="D28" t="str">
            <v>Попов Марк</v>
          </cell>
          <cell r="E28">
            <v>39219</v>
          </cell>
          <cell r="F28" t="str">
            <v>КМС</v>
          </cell>
          <cell r="G28" t="str">
            <v>Санкт-Петербург</v>
          </cell>
        </row>
        <row r="29">
          <cell r="B29">
            <v>23</v>
          </cell>
          <cell r="C29">
            <v>10114021561</v>
          </cell>
          <cell r="D29" t="str">
            <v xml:space="preserve">Болдырев Матвей </v>
          </cell>
          <cell r="E29">
            <v>39320</v>
          </cell>
          <cell r="F29" t="str">
            <v>КМС</v>
          </cell>
          <cell r="G29" t="str">
            <v>Санкт-Петербург</v>
          </cell>
        </row>
        <row r="30">
          <cell r="B30">
            <v>24</v>
          </cell>
          <cell r="C30">
            <v>10009033209</v>
          </cell>
          <cell r="D30" t="str">
            <v>Тишков Роман</v>
          </cell>
          <cell r="E30">
            <v>34670</v>
          </cell>
          <cell r="F30" t="str">
            <v>МСМК</v>
          </cell>
          <cell r="G30" t="str">
            <v>Беларусь</v>
          </cell>
        </row>
        <row r="31">
          <cell r="B31">
            <v>25</v>
          </cell>
          <cell r="C31">
            <v>10007891336</v>
          </cell>
          <cell r="D31" t="str">
            <v>Романов Роман</v>
          </cell>
          <cell r="E31">
            <v>34518</v>
          </cell>
          <cell r="F31" t="str">
            <v>МСМК</v>
          </cell>
          <cell r="G31" t="str">
            <v>Беларусь</v>
          </cell>
        </row>
        <row r="32">
          <cell r="B32">
            <v>26</v>
          </cell>
          <cell r="C32">
            <v>10010177809</v>
          </cell>
          <cell r="D32" t="str">
            <v>Бирюк Каролина</v>
          </cell>
          <cell r="E32">
            <v>35906</v>
          </cell>
          <cell r="F32" t="str">
            <v>МСМК</v>
          </cell>
          <cell r="G32" t="str">
            <v>Беларусь</v>
          </cell>
        </row>
        <row r="33">
          <cell r="B33">
            <v>27</v>
          </cell>
          <cell r="C33">
            <v>10093154134</v>
          </cell>
          <cell r="D33" t="str">
            <v>Безгерц Степан</v>
          </cell>
          <cell r="E33">
            <v>38311</v>
          </cell>
          <cell r="F33" t="str">
            <v>МС</v>
          </cell>
          <cell r="G33" t="str">
            <v>Беларусь</v>
          </cell>
        </row>
        <row r="34">
          <cell r="B34">
            <v>28</v>
          </cell>
          <cell r="C34">
            <v>10014585649</v>
          </cell>
          <cell r="D34" t="str">
            <v>Колесова Анастасия</v>
          </cell>
          <cell r="E34">
            <v>36679</v>
          </cell>
          <cell r="F34" t="str">
            <v>МС</v>
          </cell>
          <cell r="G34" t="str">
            <v>Беларусь</v>
          </cell>
        </row>
        <row r="35">
          <cell r="B35">
            <v>29</v>
          </cell>
          <cell r="C35">
            <v>10015328913</v>
          </cell>
          <cell r="D35" t="str">
            <v>Краско Ангелина</v>
          </cell>
          <cell r="E35">
            <v>36876</v>
          </cell>
          <cell r="F35" t="str">
            <v>МС</v>
          </cell>
          <cell r="G35" t="str">
            <v>Беларусь</v>
          </cell>
        </row>
        <row r="36">
          <cell r="B36">
            <v>30</v>
          </cell>
          <cell r="C36">
            <v>10009737568</v>
          </cell>
          <cell r="D36" t="str">
            <v>Ростовцев Сергей</v>
          </cell>
          <cell r="E36">
            <v>35583</v>
          </cell>
          <cell r="F36" t="str">
            <v>МСМК</v>
          </cell>
          <cell r="G36" t="str">
            <v>Тульская область</v>
          </cell>
        </row>
        <row r="37">
          <cell r="B37">
            <v>31</v>
          </cell>
          <cell r="C37">
            <v>10007739974</v>
          </cell>
          <cell r="D37" t="str">
            <v>Хатунцева Гульназ</v>
          </cell>
          <cell r="E37">
            <v>34445</v>
          </cell>
          <cell r="F37" t="str">
            <v>ЗМС</v>
          </cell>
          <cell r="G37" t="str">
            <v>Тульская область</v>
          </cell>
        </row>
        <row r="38">
          <cell r="B38">
            <v>32</v>
          </cell>
          <cell r="C38">
            <v>10007498585</v>
          </cell>
          <cell r="D38" t="str">
            <v>Аверина Мария</v>
          </cell>
          <cell r="E38">
            <v>34246</v>
          </cell>
          <cell r="F38" t="str">
            <v>МСМК</v>
          </cell>
          <cell r="G38" t="str">
            <v>Тульская область</v>
          </cell>
        </row>
        <row r="39">
          <cell r="B39">
            <v>33</v>
          </cell>
          <cell r="C39">
            <v>10104123420</v>
          </cell>
          <cell r="D39" t="str">
            <v>Суятин Мирослав</v>
          </cell>
          <cell r="E39">
            <v>38726</v>
          </cell>
          <cell r="F39" t="str">
            <v>МС</v>
          </cell>
          <cell r="G39" t="str">
            <v>Тульская область</v>
          </cell>
        </row>
        <row r="40">
          <cell r="B40">
            <v>34</v>
          </cell>
          <cell r="C40">
            <v>10093556278</v>
          </cell>
          <cell r="D40" t="str">
            <v>Марямидзе Степан</v>
          </cell>
          <cell r="E40">
            <v>38503</v>
          </cell>
          <cell r="F40" t="str">
            <v>КМС</v>
          </cell>
          <cell r="G40" t="str">
            <v>Тульская область</v>
          </cell>
        </row>
        <row r="41">
          <cell r="B41">
            <v>35</v>
          </cell>
          <cell r="C41">
            <v>10104006717</v>
          </cell>
          <cell r="D41" t="str">
            <v>Сидоров Григорий</v>
          </cell>
          <cell r="E41">
            <v>39260</v>
          </cell>
          <cell r="F41" t="str">
            <v>КМС</v>
          </cell>
          <cell r="G41" t="str">
            <v>Тульская область</v>
          </cell>
        </row>
        <row r="42">
          <cell r="B42">
            <v>36</v>
          </cell>
          <cell r="C42">
            <v>10094202643</v>
          </cell>
          <cell r="D42" t="str">
            <v>Гербут Дмитрий</v>
          </cell>
          <cell r="E42">
            <v>39402</v>
          </cell>
          <cell r="F42" t="str">
            <v>КМС</v>
          </cell>
          <cell r="G42" t="str">
            <v>Тульская область</v>
          </cell>
        </row>
        <row r="43">
          <cell r="B43">
            <v>37</v>
          </cell>
          <cell r="C43">
            <v>10104596696</v>
          </cell>
          <cell r="D43" t="str">
            <v>Быков Антон</v>
          </cell>
          <cell r="E43">
            <v>38940</v>
          </cell>
          <cell r="F43" t="str">
            <v>КМС</v>
          </cell>
          <cell r="G43" t="str">
            <v>Тульская область</v>
          </cell>
        </row>
        <row r="44">
          <cell r="B44">
            <v>38</v>
          </cell>
          <cell r="C44">
            <v>10014629604</v>
          </cell>
          <cell r="D44" t="str">
            <v>Почерняев Николай</v>
          </cell>
          <cell r="E44">
            <v>38515</v>
          </cell>
          <cell r="F44" t="str">
            <v>КМС</v>
          </cell>
          <cell r="G44" t="str">
            <v>Тульская область</v>
          </cell>
        </row>
        <row r="45">
          <cell r="B45">
            <v>39</v>
          </cell>
          <cell r="C45">
            <v>10036077112</v>
          </cell>
          <cell r="D45" t="str">
            <v>Майоров Ждан</v>
          </cell>
          <cell r="E45">
            <v>38453</v>
          </cell>
          <cell r="F45" t="str">
            <v>КМС</v>
          </cell>
          <cell r="G45" t="str">
            <v>Тульская область</v>
          </cell>
        </row>
        <row r="46">
          <cell r="B46">
            <v>40</v>
          </cell>
          <cell r="C46">
            <v>10054263400</v>
          </cell>
          <cell r="D46" t="str">
            <v>Иванченко Алёна</v>
          </cell>
          <cell r="E46">
            <v>37941</v>
          </cell>
          <cell r="F46" t="str">
            <v>МСМК</v>
          </cell>
          <cell r="G46" t="str">
            <v>Санкт-Петербург</v>
          </cell>
        </row>
        <row r="47">
          <cell r="B47">
            <v>41</v>
          </cell>
          <cell r="C47">
            <v>10049916685</v>
          </cell>
          <cell r="D47" t="str">
            <v>Валгонен Валерия</v>
          </cell>
          <cell r="E47">
            <v>37678</v>
          </cell>
          <cell r="F47" t="str">
            <v>МСМК</v>
          </cell>
          <cell r="G47" t="str">
            <v>Санкт-Петербург</v>
          </cell>
        </row>
        <row r="48">
          <cell r="B48">
            <v>42</v>
          </cell>
          <cell r="C48">
            <v>10094559422</v>
          </cell>
          <cell r="D48" t="str">
            <v>Смирнова Диана</v>
          </cell>
          <cell r="E48">
            <v>38505</v>
          </cell>
          <cell r="F48" t="str">
            <v>МС</v>
          </cell>
          <cell r="G48" t="str">
            <v>Санкт-Петербург</v>
          </cell>
        </row>
        <row r="49">
          <cell r="B49">
            <v>43</v>
          </cell>
          <cell r="C49">
            <v>10111632836</v>
          </cell>
          <cell r="D49" t="str">
            <v>Даньшина Полина</v>
          </cell>
          <cell r="E49">
            <v>39137</v>
          </cell>
          <cell r="F49" t="str">
            <v>МС</v>
          </cell>
          <cell r="G49" t="str">
            <v>Санкт-Петербург</v>
          </cell>
        </row>
        <row r="50">
          <cell r="B50">
            <v>44</v>
          </cell>
          <cell r="C50">
            <v>10111631927</v>
          </cell>
          <cell r="D50" t="str">
            <v>Кокарева Аглая</v>
          </cell>
          <cell r="E50">
            <v>39348</v>
          </cell>
          <cell r="F50" t="str">
            <v>МС</v>
          </cell>
          <cell r="G50" t="str">
            <v>Санкт-Петербург</v>
          </cell>
        </row>
        <row r="51">
          <cell r="B51">
            <v>45</v>
          </cell>
          <cell r="C51">
            <v>10125032576</v>
          </cell>
          <cell r="D51" t="str">
            <v>Ившичева Яна</v>
          </cell>
          <cell r="E51">
            <v>39562</v>
          </cell>
          <cell r="F51" t="str">
            <v>КМС</v>
          </cell>
          <cell r="G51" t="str">
            <v>Санкт-Петербург</v>
          </cell>
        </row>
        <row r="52">
          <cell r="B52">
            <v>46</v>
          </cell>
          <cell r="C52">
            <v>10137268320</v>
          </cell>
          <cell r="D52" t="str">
            <v>Грибова Марина</v>
          </cell>
          <cell r="E52">
            <v>39488</v>
          </cell>
          <cell r="F52" t="str">
            <v>КМС</v>
          </cell>
          <cell r="G52" t="str">
            <v>Санкт-Петербург</v>
          </cell>
        </row>
        <row r="53">
          <cell r="B53">
            <v>47</v>
          </cell>
          <cell r="C53">
            <v>10137270845</v>
          </cell>
          <cell r="D53" t="str">
            <v>Соломатина Олеся</v>
          </cell>
          <cell r="E53">
            <v>39844</v>
          </cell>
          <cell r="F53" t="str">
            <v>КМС</v>
          </cell>
          <cell r="G53" t="str">
            <v>Санкт-Петербург</v>
          </cell>
        </row>
        <row r="54">
          <cell r="B54">
            <v>48</v>
          </cell>
          <cell r="C54">
            <v>10137271047</v>
          </cell>
          <cell r="D54" t="str">
            <v>Костина Ольга</v>
          </cell>
          <cell r="E54">
            <v>40018</v>
          </cell>
          <cell r="F54" t="str">
            <v>КМС</v>
          </cell>
          <cell r="G54" t="str">
            <v>Санкт-Петербург</v>
          </cell>
        </row>
        <row r="55">
          <cell r="B55">
            <v>49</v>
          </cell>
          <cell r="C55">
            <v>10127774848</v>
          </cell>
          <cell r="D55" t="str">
            <v>Деменкова Анастасия</v>
          </cell>
          <cell r="E55">
            <v>39967</v>
          </cell>
          <cell r="F55" t="str">
            <v>КМС</v>
          </cell>
          <cell r="G55" t="str">
            <v>Санкт-Петербург</v>
          </cell>
        </row>
        <row r="56">
          <cell r="B56">
            <v>50</v>
          </cell>
          <cell r="C56">
            <v>10127617931</v>
          </cell>
          <cell r="D56" t="str">
            <v>Васюкова Валерия</v>
          </cell>
          <cell r="E56">
            <v>39814</v>
          </cell>
          <cell r="F56" t="str">
            <v>КМС</v>
          </cell>
          <cell r="G56" t="str">
            <v>Санкт-Петербург</v>
          </cell>
        </row>
        <row r="57">
          <cell r="B57">
            <v>51</v>
          </cell>
          <cell r="C57">
            <v>10124975083</v>
          </cell>
          <cell r="D57" t="str">
            <v>Новолодская Ангелина</v>
          </cell>
          <cell r="E57">
            <v>40017</v>
          </cell>
          <cell r="F57" t="str">
            <v>КМС</v>
          </cell>
          <cell r="G57" t="str">
            <v>Санкт-Петербург</v>
          </cell>
        </row>
        <row r="58">
          <cell r="B58">
            <v>52</v>
          </cell>
          <cell r="C58">
            <v>10141780436</v>
          </cell>
          <cell r="D58" t="str">
            <v>Голыбина Валентина</v>
          </cell>
          <cell r="E58">
            <v>40463</v>
          </cell>
          <cell r="F58" t="str">
            <v>2 СР</v>
          </cell>
          <cell r="G58" t="str">
            <v>Санкт-Петербург</v>
          </cell>
        </row>
        <row r="59">
          <cell r="B59">
            <v>53</v>
          </cell>
          <cell r="C59">
            <v>10144647693</v>
          </cell>
          <cell r="D59" t="str">
            <v>Королева София</v>
          </cell>
          <cell r="E59">
            <v>40324</v>
          </cell>
          <cell r="F59" t="str">
            <v>КМС</v>
          </cell>
          <cell r="G59" t="str">
            <v>Санкт-Петербург</v>
          </cell>
        </row>
        <row r="60">
          <cell r="B60">
            <v>54</v>
          </cell>
          <cell r="C60">
            <v>10125311654</v>
          </cell>
          <cell r="D60" t="str">
            <v>Новолодский Ростислав</v>
          </cell>
          <cell r="E60">
            <v>39586</v>
          </cell>
          <cell r="F60" t="str">
            <v>КМС</v>
          </cell>
          <cell r="G60" t="str">
            <v>Санкт-Петербург</v>
          </cell>
        </row>
        <row r="61">
          <cell r="B61">
            <v>55</v>
          </cell>
          <cell r="C61">
            <v>10125311856</v>
          </cell>
          <cell r="D61" t="str">
            <v>Свиловский Денис</v>
          </cell>
          <cell r="E61">
            <v>39525</v>
          </cell>
          <cell r="F61" t="str">
            <v>КМС</v>
          </cell>
          <cell r="G61" t="str">
            <v>Санкт-Петербург</v>
          </cell>
        </row>
        <row r="62">
          <cell r="B62">
            <v>56</v>
          </cell>
          <cell r="C62">
            <v>10125312260</v>
          </cell>
          <cell r="D62" t="str">
            <v>Яковлев Матвей</v>
          </cell>
          <cell r="E62">
            <v>39469</v>
          </cell>
          <cell r="F62" t="str">
            <v>КМС</v>
          </cell>
          <cell r="G62" t="str">
            <v>Санкт-Петербург</v>
          </cell>
        </row>
        <row r="63">
          <cell r="B63">
            <v>57</v>
          </cell>
          <cell r="C63">
            <v>10125311957</v>
          </cell>
          <cell r="D63" t="str">
            <v>Свиловский Данил</v>
          </cell>
          <cell r="E63">
            <v>39525</v>
          </cell>
          <cell r="F63" t="str">
            <v>КМС</v>
          </cell>
          <cell r="G63" t="str">
            <v>Санкт-Петербург</v>
          </cell>
        </row>
        <row r="64">
          <cell r="B64">
            <v>58</v>
          </cell>
          <cell r="C64">
            <v>10115493638</v>
          </cell>
          <cell r="D64" t="str">
            <v>Блохин Кирилл</v>
          </cell>
          <cell r="E64">
            <v>39608</v>
          </cell>
          <cell r="F64" t="str">
            <v>КМС</v>
          </cell>
          <cell r="G64" t="str">
            <v>Санкт-Петербург</v>
          </cell>
        </row>
        <row r="65">
          <cell r="B65">
            <v>59</v>
          </cell>
          <cell r="C65">
            <v>10144855740</v>
          </cell>
          <cell r="D65" t="str">
            <v>Круглов Сергей</v>
          </cell>
          <cell r="E65">
            <v>39918</v>
          </cell>
          <cell r="F65" t="str">
            <v>3 РС</v>
          </cell>
          <cell r="G65" t="str">
            <v>Санкт-Петербург</v>
          </cell>
        </row>
        <row r="66">
          <cell r="B66">
            <v>60</v>
          </cell>
          <cell r="C66">
            <v>10137306312</v>
          </cell>
          <cell r="D66" t="str">
            <v>Смирнов Андрей</v>
          </cell>
          <cell r="E66">
            <v>39974</v>
          </cell>
          <cell r="F66" t="str">
            <v>КМС</v>
          </cell>
          <cell r="G66" t="str">
            <v>Санкт-Петербург</v>
          </cell>
        </row>
        <row r="67">
          <cell r="B67">
            <v>61</v>
          </cell>
          <cell r="C67">
            <v>10137272259</v>
          </cell>
          <cell r="D67" t="str">
            <v>Скорняков  Борис</v>
          </cell>
          <cell r="E67">
            <v>39956</v>
          </cell>
          <cell r="F67" t="str">
            <v>КМС</v>
          </cell>
          <cell r="G67" t="str">
            <v>Санкт-Петербург</v>
          </cell>
        </row>
        <row r="68">
          <cell r="B68">
            <v>62</v>
          </cell>
          <cell r="C68">
            <v>10137307322</v>
          </cell>
          <cell r="D68" t="str">
            <v>Вешняков Даниил</v>
          </cell>
          <cell r="E68">
            <v>39527</v>
          </cell>
          <cell r="F68" t="str">
            <v>КМС</v>
          </cell>
          <cell r="G68" t="str">
            <v>Санкт-Петербург</v>
          </cell>
        </row>
        <row r="69">
          <cell r="B69">
            <v>63</v>
          </cell>
          <cell r="C69">
            <v>10137306716</v>
          </cell>
          <cell r="D69" t="str">
            <v>Клишов Николай</v>
          </cell>
          <cell r="E69">
            <v>39955</v>
          </cell>
          <cell r="F69" t="str">
            <v>КМС</v>
          </cell>
          <cell r="G69" t="str">
            <v>Санкт-Петербург</v>
          </cell>
        </row>
        <row r="70">
          <cell r="B70">
            <v>64</v>
          </cell>
          <cell r="C70">
            <v>10144862915</v>
          </cell>
          <cell r="D70" t="str">
            <v>Яцина Артем</v>
          </cell>
          <cell r="E70">
            <v>40126</v>
          </cell>
          <cell r="F70" t="str">
            <v>КМС</v>
          </cell>
          <cell r="G70" t="str">
            <v>Санкт-Петербург</v>
          </cell>
        </row>
        <row r="71">
          <cell r="B71">
            <v>65</v>
          </cell>
          <cell r="C71">
            <v>10141468619</v>
          </cell>
          <cell r="D71" t="str">
            <v>Клюев Артем</v>
          </cell>
          <cell r="E71">
            <v>39917</v>
          </cell>
          <cell r="F71" t="str">
            <v>КМС</v>
          </cell>
          <cell r="G71" t="str">
            <v>Санкт-Петербург</v>
          </cell>
        </row>
        <row r="72">
          <cell r="B72">
            <v>66</v>
          </cell>
          <cell r="D72" t="str">
            <v>Зырянов Кирилл</v>
          </cell>
          <cell r="E72">
            <v>40324</v>
          </cell>
          <cell r="F72" t="str">
            <v>КМС</v>
          </cell>
          <cell r="G72" t="str">
            <v>Санкт-Петербург</v>
          </cell>
        </row>
        <row r="73">
          <cell r="B73">
            <v>67</v>
          </cell>
          <cell r="D73" t="str">
            <v>Константинов Феликс</v>
          </cell>
          <cell r="E73">
            <v>40255</v>
          </cell>
          <cell r="F73" t="str">
            <v>2 РС</v>
          </cell>
          <cell r="G73" t="str">
            <v>Санкт-Петербург</v>
          </cell>
        </row>
        <row r="74">
          <cell r="B74">
            <v>68</v>
          </cell>
          <cell r="D74" t="str">
            <v>Сысоев Игнат</v>
          </cell>
          <cell r="E74">
            <v>40289</v>
          </cell>
          <cell r="F74" t="str">
            <v>2 РС</v>
          </cell>
          <cell r="G74" t="str">
            <v>Санкт-Петербург</v>
          </cell>
        </row>
        <row r="75">
          <cell r="B75">
            <v>69</v>
          </cell>
          <cell r="D75" t="str">
            <v>Гречишкин Кирилл</v>
          </cell>
          <cell r="E75">
            <v>40415</v>
          </cell>
          <cell r="F75" t="str">
            <v>3 РС</v>
          </cell>
          <cell r="G75" t="str">
            <v>Санкт-Петербург</v>
          </cell>
        </row>
        <row r="76">
          <cell r="B76">
            <v>70</v>
          </cell>
          <cell r="D76" t="str">
            <v>Петухов Максим</v>
          </cell>
          <cell r="E76">
            <v>40387</v>
          </cell>
          <cell r="F76" t="str">
            <v>3 РС</v>
          </cell>
          <cell r="G76" t="str">
            <v>Санкт-Петербург</v>
          </cell>
        </row>
        <row r="77">
          <cell r="B77">
            <v>71</v>
          </cell>
          <cell r="C77">
            <v>10116100900</v>
          </cell>
          <cell r="D77" t="str">
            <v>Степанов Тарас</v>
          </cell>
          <cell r="E77">
            <v>39611</v>
          </cell>
          <cell r="F77" t="str">
            <v>КМС</v>
          </cell>
          <cell r="G77" t="str">
            <v>Ленинградская область</v>
          </cell>
        </row>
        <row r="78">
          <cell r="B78">
            <v>72</v>
          </cell>
          <cell r="C78">
            <v>10123564341</v>
          </cell>
          <cell r="D78" t="str">
            <v>Кезерев Николай</v>
          </cell>
          <cell r="E78">
            <v>39672</v>
          </cell>
          <cell r="F78" t="str">
            <v>КМС</v>
          </cell>
          <cell r="G78" t="str">
            <v>Ленинградская область</v>
          </cell>
        </row>
        <row r="79">
          <cell r="B79">
            <v>73</v>
          </cell>
          <cell r="C79">
            <v>10116030370</v>
          </cell>
          <cell r="D79" t="str">
            <v>Ломов Кирилл</v>
          </cell>
          <cell r="E79">
            <v>39894</v>
          </cell>
          <cell r="F79" t="str">
            <v>КМС</v>
          </cell>
          <cell r="G79" t="str">
            <v>Ленинградская область</v>
          </cell>
        </row>
        <row r="80">
          <cell r="B80">
            <v>74</v>
          </cell>
          <cell r="C80">
            <v>10133605154</v>
          </cell>
          <cell r="D80" t="str">
            <v>Минаев Иван</v>
          </cell>
          <cell r="E80">
            <v>39892</v>
          </cell>
          <cell r="F80" t="str">
            <v>2 СР</v>
          </cell>
          <cell r="G80" t="str">
            <v>Ленинградская область</v>
          </cell>
        </row>
        <row r="81">
          <cell r="B81">
            <v>75</v>
          </cell>
          <cell r="C81">
            <v>10094255385</v>
          </cell>
          <cell r="D81" t="str">
            <v>Изотова Анна</v>
          </cell>
          <cell r="E81">
            <v>39316</v>
          </cell>
          <cell r="F81" t="str">
            <v>МС</v>
          </cell>
          <cell r="G81" t="str">
            <v>Тульская область</v>
          </cell>
        </row>
        <row r="82">
          <cell r="B82">
            <v>76</v>
          </cell>
          <cell r="C82">
            <v>10007498585</v>
          </cell>
          <cell r="D82" t="str">
            <v>Юрченко Александра</v>
          </cell>
          <cell r="E82">
            <v>39346</v>
          </cell>
          <cell r="F82" t="str">
            <v>МС</v>
          </cell>
          <cell r="G82" t="str">
            <v>Тульская область</v>
          </cell>
        </row>
        <row r="83">
          <cell r="B83">
            <v>77</v>
          </cell>
          <cell r="C83">
            <v>10091966589</v>
          </cell>
          <cell r="D83" t="str">
            <v>Ростовцева Мария</v>
          </cell>
          <cell r="E83">
            <v>36294</v>
          </cell>
          <cell r="F83" t="str">
            <v>МС</v>
          </cell>
          <cell r="G83" t="str">
            <v>Тульская область</v>
          </cell>
        </row>
        <row r="84">
          <cell r="B84">
            <v>78</v>
          </cell>
          <cell r="C84">
            <v>10083324091</v>
          </cell>
          <cell r="D84" t="str">
            <v xml:space="preserve">Кокунов Григорий </v>
          </cell>
          <cell r="E84">
            <v>39854</v>
          </cell>
          <cell r="F84" t="str">
            <v>КМС</v>
          </cell>
          <cell r="G84" t="str">
            <v>Санкт-Петербург</v>
          </cell>
        </row>
        <row r="85">
          <cell r="B85">
            <v>80</v>
          </cell>
          <cell r="C85">
            <v>10036076809</v>
          </cell>
          <cell r="D85" t="str">
            <v xml:space="preserve">Абайдуллина Инна </v>
          </cell>
          <cell r="E85">
            <v>37700</v>
          </cell>
          <cell r="F85" t="str">
            <v>МСМК</v>
          </cell>
          <cell r="G85" t="str">
            <v>Тульская область</v>
          </cell>
        </row>
        <row r="86">
          <cell r="B86">
            <v>81</v>
          </cell>
          <cell r="C86">
            <v>10142115084</v>
          </cell>
          <cell r="D86" t="str">
            <v>Флоринская Яна</v>
          </cell>
          <cell r="E86">
            <v>31040</v>
          </cell>
          <cell r="F86" t="str">
            <v>КМС</v>
          </cell>
          <cell r="G86" t="str">
            <v>Тульская область</v>
          </cell>
        </row>
        <row r="87">
          <cell r="B87">
            <v>82</v>
          </cell>
          <cell r="C87">
            <v>10009721505</v>
          </cell>
          <cell r="D87" t="str">
            <v>Фролова Наталья</v>
          </cell>
          <cell r="E87">
            <v>35616</v>
          </cell>
          <cell r="F87" t="str">
            <v>МС</v>
          </cell>
          <cell r="G87" t="str">
            <v>Тульская область</v>
          </cell>
        </row>
        <row r="88">
          <cell r="B88">
            <v>83</v>
          </cell>
          <cell r="C88">
            <v>10009183557</v>
          </cell>
          <cell r="D88" t="str">
            <v>Климова Диана</v>
          </cell>
          <cell r="E88">
            <v>35346</v>
          </cell>
          <cell r="F88" t="str">
            <v>МСМК</v>
          </cell>
          <cell r="G88" t="str">
            <v>Тульская область</v>
          </cell>
        </row>
        <row r="89">
          <cell r="B89">
            <v>84</v>
          </cell>
          <cell r="C89">
            <v>10136682074</v>
          </cell>
          <cell r="D89" t="str">
            <v>Родионова Александра</v>
          </cell>
          <cell r="E89">
            <v>32030</v>
          </cell>
          <cell r="F89" t="str">
            <v>КМС</v>
          </cell>
          <cell r="G89" t="str">
            <v>Тульская область</v>
          </cell>
        </row>
        <row r="90">
          <cell r="B90">
            <v>85</v>
          </cell>
          <cell r="C90">
            <v>10141993331</v>
          </cell>
          <cell r="D90" t="str">
            <v>Шишкин Иван</v>
          </cell>
          <cell r="E90">
            <v>39651</v>
          </cell>
          <cell r="F90" t="str">
            <v>КМС</v>
          </cell>
          <cell r="G90" t="str">
            <v>Тульская область</v>
          </cell>
        </row>
        <row r="91">
          <cell r="B91">
            <v>86</v>
          </cell>
          <cell r="C91">
            <v>10132250184</v>
          </cell>
          <cell r="D91" t="str">
            <v>Янчук Роман</v>
          </cell>
          <cell r="E91">
            <v>39759</v>
          </cell>
          <cell r="F91" t="str">
            <v>КМС</v>
          </cell>
          <cell r="G91" t="str">
            <v>Тульская область</v>
          </cell>
        </row>
        <row r="92">
          <cell r="B92">
            <v>87</v>
          </cell>
          <cell r="C92">
            <v>10142595943</v>
          </cell>
          <cell r="D92" t="str">
            <v>Мишина Алена</v>
          </cell>
          <cell r="E92">
            <v>39871</v>
          </cell>
          <cell r="F92" t="str">
            <v>1 СР</v>
          </cell>
          <cell r="G92" t="str">
            <v>Тульская область</v>
          </cell>
        </row>
        <row r="93">
          <cell r="B93">
            <v>88</v>
          </cell>
          <cell r="C93">
            <v>10007740277</v>
          </cell>
          <cell r="D93" t="str">
            <v>Абасова Наталья</v>
          </cell>
          <cell r="E93">
            <v>34840</v>
          </cell>
          <cell r="F93" t="str">
            <v>МСМК</v>
          </cell>
          <cell r="G93" t="str">
            <v>Московская область</v>
          </cell>
        </row>
        <row r="94">
          <cell r="B94">
            <v>89</v>
          </cell>
          <cell r="C94">
            <v>10101387010</v>
          </cell>
          <cell r="D94" t="str">
            <v>Сагдиева Асия</v>
          </cell>
          <cell r="E94">
            <v>38387</v>
          </cell>
          <cell r="F94" t="str">
            <v>МС</v>
          </cell>
          <cell r="G94" t="str">
            <v>Иркутская область</v>
          </cell>
        </row>
        <row r="95">
          <cell r="B95">
            <v>90</v>
          </cell>
          <cell r="C95">
            <v>10117776774</v>
          </cell>
          <cell r="D95" t="str">
            <v>Алексеенко Сабрина</v>
          </cell>
          <cell r="E95">
            <v>39255</v>
          </cell>
          <cell r="F95" t="str">
            <v>КМС</v>
          </cell>
          <cell r="G95" t="str">
            <v>Иркутская область</v>
          </cell>
        </row>
        <row r="96">
          <cell r="B96">
            <v>91</v>
          </cell>
          <cell r="C96">
            <v>10109564413</v>
          </cell>
          <cell r="D96" t="str">
            <v>Радуненко Анна</v>
          </cell>
          <cell r="E96">
            <v>39437</v>
          </cell>
          <cell r="F96" t="str">
            <v>КМС</v>
          </cell>
          <cell r="G96" t="str">
            <v>Иркутская область</v>
          </cell>
        </row>
        <row r="97">
          <cell r="B97">
            <v>92</v>
          </cell>
          <cell r="C97">
            <v>10119123155</v>
          </cell>
          <cell r="D97" t="str">
            <v>Шишкина Виктория</v>
          </cell>
          <cell r="E97">
            <v>39607</v>
          </cell>
          <cell r="F97" t="str">
            <v>КМС</v>
          </cell>
          <cell r="G97" t="str">
            <v>Иркутская область</v>
          </cell>
        </row>
        <row r="98">
          <cell r="B98">
            <v>93</v>
          </cell>
          <cell r="C98">
            <v>10111058920</v>
          </cell>
          <cell r="D98" t="str">
            <v>Желонкина Софья</v>
          </cell>
          <cell r="E98">
            <v>38947</v>
          </cell>
          <cell r="F98" t="str">
            <v>КМС</v>
          </cell>
          <cell r="G98" t="str">
            <v>Санкт-Петербург</v>
          </cell>
        </row>
        <row r="99">
          <cell r="B99">
            <v>94</v>
          </cell>
          <cell r="C99">
            <v>10105526785</v>
          </cell>
          <cell r="D99" t="str">
            <v>Касимова Виолетта</v>
          </cell>
          <cell r="E99">
            <v>39379</v>
          </cell>
          <cell r="F99" t="str">
            <v>КМС</v>
          </cell>
          <cell r="G99" t="str">
            <v>Санкт-Петербург</v>
          </cell>
        </row>
        <row r="100">
          <cell r="B100">
            <v>95</v>
          </cell>
          <cell r="C100">
            <v>10123783704</v>
          </cell>
          <cell r="D100" t="str">
            <v>Таджиева Алина</v>
          </cell>
          <cell r="E100">
            <v>39323</v>
          </cell>
          <cell r="F100" t="str">
            <v>КМС</v>
          </cell>
          <cell r="G100" t="str">
            <v>Санкт-Петербург</v>
          </cell>
        </row>
        <row r="101">
          <cell r="B101">
            <v>96</v>
          </cell>
          <cell r="C101">
            <v>10111016480</v>
          </cell>
          <cell r="D101" t="str">
            <v>Журавлева Екатерина</v>
          </cell>
          <cell r="E101">
            <v>38870</v>
          </cell>
          <cell r="F101" t="str">
            <v>КМС</v>
          </cell>
          <cell r="G101" t="str">
            <v>Санкт-Петербург</v>
          </cell>
        </row>
        <row r="102">
          <cell r="B102">
            <v>97</v>
          </cell>
          <cell r="C102">
            <v>10116088368</v>
          </cell>
          <cell r="D102" t="str">
            <v>Гладченко Татьяна</v>
          </cell>
          <cell r="E102">
            <v>39045</v>
          </cell>
          <cell r="F102" t="str">
            <v>КМС</v>
          </cell>
          <cell r="G102" t="str">
            <v>Санкт-Петербург</v>
          </cell>
        </row>
        <row r="103">
          <cell r="B103">
            <v>98</v>
          </cell>
          <cell r="C103">
            <v>10117352200</v>
          </cell>
          <cell r="D103" t="str">
            <v>Осипова Виктория</v>
          </cell>
          <cell r="E103">
            <v>39275</v>
          </cell>
          <cell r="F103" t="str">
            <v>КМС</v>
          </cell>
          <cell r="G103" t="str">
            <v>Санкт-Петербург</v>
          </cell>
        </row>
        <row r="104">
          <cell r="B104">
            <v>99</v>
          </cell>
          <cell r="C104">
            <v>10111079330</v>
          </cell>
          <cell r="D104" t="str">
            <v>Давыдовская Ольга</v>
          </cell>
          <cell r="E104">
            <v>38887</v>
          </cell>
          <cell r="F104" t="str">
            <v>КМС</v>
          </cell>
          <cell r="G104" t="str">
            <v>Санкт-Петербург</v>
          </cell>
        </row>
        <row r="105">
          <cell r="B105">
            <v>100</v>
          </cell>
          <cell r="C105">
            <v>10110342433</v>
          </cell>
          <cell r="D105" t="str">
            <v xml:space="preserve">Кирсанов Алексей </v>
          </cell>
          <cell r="E105">
            <v>38775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101</v>
          </cell>
          <cell r="C106">
            <v>10092183326</v>
          </cell>
          <cell r="D106" t="str">
            <v>Керницкий Максим</v>
          </cell>
          <cell r="E106">
            <v>38983</v>
          </cell>
          <cell r="F106" t="str">
            <v>КМС</v>
          </cell>
          <cell r="G106" t="str">
            <v>Санкт-Петербург</v>
          </cell>
        </row>
        <row r="107">
          <cell r="B107">
            <v>102</v>
          </cell>
          <cell r="C107">
            <v>10090566392</v>
          </cell>
          <cell r="D107" t="str">
            <v>Жогло Ефим</v>
          </cell>
          <cell r="E107">
            <v>38750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103</v>
          </cell>
          <cell r="C108">
            <v>10091550301</v>
          </cell>
          <cell r="D108" t="str">
            <v>Никонов Александр</v>
          </cell>
          <cell r="E108">
            <v>38875</v>
          </cell>
          <cell r="F108" t="str">
            <v>КМС</v>
          </cell>
          <cell r="G108" t="str">
            <v>Санкт-Петербург</v>
          </cell>
        </row>
        <row r="109">
          <cell r="B109">
            <v>104</v>
          </cell>
          <cell r="C109">
            <v>10095277121</v>
          </cell>
          <cell r="D109" t="str">
            <v>Попов Максим</v>
          </cell>
          <cell r="E109">
            <v>38766</v>
          </cell>
          <cell r="F109" t="str">
            <v>КМС</v>
          </cell>
          <cell r="G109" t="str">
            <v>Санкт-Петербург</v>
          </cell>
        </row>
        <row r="110">
          <cell r="B110">
            <v>105</v>
          </cell>
          <cell r="C110">
            <v>10109160649</v>
          </cell>
          <cell r="D110" t="str">
            <v>Созинов Владислав</v>
          </cell>
          <cell r="E110">
            <v>38970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106</v>
          </cell>
          <cell r="C111">
            <v>10116165463</v>
          </cell>
          <cell r="D111" t="str">
            <v>Грамарчук Трофим</v>
          </cell>
          <cell r="E111">
            <v>39120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107</v>
          </cell>
          <cell r="C112">
            <v>10106037350</v>
          </cell>
          <cell r="D112" t="str">
            <v>Хворостов Богдан</v>
          </cell>
          <cell r="E112">
            <v>39137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108</v>
          </cell>
          <cell r="C113">
            <v>10105978645</v>
          </cell>
          <cell r="D113" t="str">
            <v>Гончаров Александр</v>
          </cell>
          <cell r="E113">
            <v>39215</v>
          </cell>
          <cell r="F113" t="str">
            <v>КМС</v>
          </cell>
          <cell r="G113" t="str">
            <v>Санкт-Петербург</v>
          </cell>
        </row>
        <row r="114">
          <cell r="B114">
            <v>109</v>
          </cell>
          <cell r="C114">
            <v>10136971963</v>
          </cell>
          <cell r="D114" t="str">
            <v>Жатько Владислава</v>
          </cell>
          <cell r="E114">
            <v>39973</v>
          </cell>
          <cell r="F114" t="str">
            <v>КМС</v>
          </cell>
          <cell r="G114" t="str">
            <v>Санкт-Петербург</v>
          </cell>
        </row>
        <row r="115">
          <cell r="B115">
            <v>110</v>
          </cell>
          <cell r="C115">
            <v>10136909420</v>
          </cell>
          <cell r="D115" t="str">
            <v>Адцеева Софья</v>
          </cell>
          <cell r="E115">
            <v>40172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111</v>
          </cell>
          <cell r="C116">
            <v>10104034605</v>
          </cell>
          <cell r="D116" t="str">
            <v>Дяченко Андрей</v>
          </cell>
          <cell r="E116">
            <v>39124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112</v>
          </cell>
          <cell r="C117">
            <v>10088344146</v>
          </cell>
          <cell r="D117" t="str">
            <v>Мучкаева Людмила</v>
          </cell>
          <cell r="E117">
            <v>38624</v>
          </cell>
          <cell r="F117" t="str">
            <v>МС</v>
          </cell>
          <cell r="G117" t="str">
            <v>Санкт-Петербург</v>
          </cell>
        </row>
        <row r="118">
          <cell r="B118">
            <v>113</v>
          </cell>
          <cell r="C118">
            <v>10093069258</v>
          </cell>
          <cell r="D118" t="str">
            <v>Богданова Алена</v>
          </cell>
          <cell r="E118">
            <v>38836</v>
          </cell>
          <cell r="F118" t="str">
            <v>КМС</v>
          </cell>
          <cell r="G118" t="str">
            <v>Санкт-Петербург</v>
          </cell>
        </row>
        <row r="119">
          <cell r="B119">
            <v>114</v>
          </cell>
          <cell r="C119">
            <v>10136740880</v>
          </cell>
          <cell r="D119" t="str">
            <v xml:space="preserve">Мершина Валерия </v>
          </cell>
          <cell r="E119">
            <v>40357</v>
          </cell>
          <cell r="F119" t="str">
            <v>1 СР</v>
          </cell>
          <cell r="G119" t="str">
            <v>Санкт-Петербург</v>
          </cell>
        </row>
        <row r="120">
          <cell r="B120">
            <v>115</v>
          </cell>
          <cell r="C120">
            <v>10083844154</v>
          </cell>
          <cell r="D120" t="str">
            <v>Смирнова Анна</v>
          </cell>
          <cell r="E120">
            <v>39353</v>
          </cell>
          <cell r="F120" t="str">
            <v>КМС</v>
          </cell>
          <cell r="G120" t="str">
            <v>Москва</v>
          </cell>
        </row>
        <row r="121">
          <cell r="B121">
            <v>116</v>
          </cell>
          <cell r="C121">
            <v>10036017494</v>
          </cell>
          <cell r="D121" t="str">
            <v>Голяева Валерия</v>
          </cell>
          <cell r="E121">
            <v>37057</v>
          </cell>
          <cell r="F121" t="str">
            <v>МС</v>
          </cell>
          <cell r="G121" t="str">
            <v>Москва</v>
          </cell>
        </row>
        <row r="122">
          <cell r="B122">
            <v>117</v>
          </cell>
          <cell r="C122">
            <v>10091170179</v>
          </cell>
          <cell r="D122" t="str">
            <v>Малькова Татьяна</v>
          </cell>
          <cell r="E122">
            <v>38712</v>
          </cell>
          <cell r="F122" t="str">
            <v>МС</v>
          </cell>
          <cell r="G122" t="str">
            <v>Москва</v>
          </cell>
        </row>
        <row r="123">
          <cell r="B123">
            <v>118</v>
          </cell>
          <cell r="C123">
            <v>10005408742</v>
          </cell>
          <cell r="D123" t="str">
            <v>Чистик Ярослав</v>
          </cell>
          <cell r="E123">
            <v>32573</v>
          </cell>
          <cell r="F123" t="str">
            <v>МСМК</v>
          </cell>
          <cell r="G123" t="str">
            <v>Москва</v>
          </cell>
        </row>
        <row r="124">
          <cell r="B124">
            <v>119</v>
          </cell>
          <cell r="C124">
            <v>10078168947</v>
          </cell>
          <cell r="D124" t="str">
            <v>Жидков Леон</v>
          </cell>
          <cell r="E124">
            <v>38184</v>
          </cell>
          <cell r="F124" t="str">
            <v>КМС</v>
          </cell>
          <cell r="G124" t="str">
            <v>Санкт-Петербург</v>
          </cell>
        </row>
        <row r="125">
          <cell r="B125">
            <v>120</v>
          </cell>
          <cell r="C125">
            <v>10101780565</v>
          </cell>
          <cell r="D125" t="str">
            <v>Водопьянов Александр</v>
          </cell>
          <cell r="E125">
            <v>38579</v>
          </cell>
          <cell r="F125" t="str">
            <v>КМС</v>
          </cell>
          <cell r="G125" t="str">
            <v>Москва</v>
          </cell>
        </row>
        <row r="126">
          <cell r="B126">
            <v>121</v>
          </cell>
          <cell r="C126">
            <v>10006886576</v>
          </cell>
          <cell r="D126" t="str">
            <v>Манаков Виктор</v>
          </cell>
          <cell r="E126">
            <v>33764</v>
          </cell>
          <cell r="F126" t="str">
            <v>ЗМС</v>
          </cell>
          <cell r="G126" t="str">
            <v>Москва</v>
          </cell>
        </row>
        <row r="127">
          <cell r="B127">
            <v>122</v>
          </cell>
          <cell r="C127">
            <v>10015266568</v>
          </cell>
          <cell r="D127" t="str">
            <v>Шакотько Александр</v>
          </cell>
          <cell r="E127">
            <v>36288</v>
          </cell>
          <cell r="F127" t="str">
            <v>МС</v>
          </cell>
          <cell r="G127" t="str">
            <v>Москва</v>
          </cell>
        </row>
        <row r="128">
          <cell r="B128">
            <v>124</v>
          </cell>
          <cell r="C128">
            <v>10113386213</v>
          </cell>
          <cell r="D128" t="str">
            <v>Бортник  Иван</v>
          </cell>
          <cell r="E128">
            <v>39330</v>
          </cell>
          <cell r="F128" t="str">
            <v>КМС</v>
          </cell>
          <cell r="G128" t="str">
            <v>Москва</v>
          </cell>
        </row>
        <row r="129">
          <cell r="B129">
            <v>125</v>
          </cell>
          <cell r="C129">
            <v>10110374361</v>
          </cell>
          <cell r="D129" t="str">
            <v>Голков Михаил</v>
          </cell>
          <cell r="E129">
            <v>38749</v>
          </cell>
          <cell r="F129" t="str">
            <v>МС</v>
          </cell>
          <cell r="G129" t="str">
            <v>Санкт-Петербург</v>
          </cell>
        </row>
        <row r="130">
          <cell r="B130">
            <v>126</v>
          </cell>
          <cell r="C130">
            <v>10127315514</v>
          </cell>
          <cell r="D130" t="str">
            <v>Шекелашвили Александр</v>
          </cell>
          <cell r="E130">
            <v>39949</v>
          </cell>
          <cell r="F130" t="str">
            <v>1 СР</v>
          </cell>
          <cell r="G130" t="str">
            <v>Санкт-Петербург</v>
          </cell>
        </row>
        <row r="131">
          <cell r="B131">
            <v>127</v>
          </cell>
          <cell r="D131" t="str">
            <v>Клименко Эвелина</v>
          </cell>
          <cell r="E131">
            <v>39217</v>
          </cell>
          <cell r="F131" t="str">
            <v>КМС</v>
          </cell>
          <cell r="G131" t="str">
            <v>Санкт-Петербург</v>
          </cell>
        </row>
        <row r="132">
          <cell r="B132">
            <v>128</v>
          </cell>
          <cell r="D132" t="str">
            <v>Иевлев Кнонстантин</v>
          </cell>
          <cell r="E132">
            <v>37870</v>
          </cell>
          <cell r="F132" t="str">
            <v>КМС</v>
          </cell>
          <cell r="G132" t="str">
            <v>Санкт-Петербург</v>
          </cell>
        </row>
        <row r="133">
          <cell r="B133">
            <v>129</v>
          </cell>
          <cell r="D133" t="str">
            <v>Годин Михаил</v>
          </cell>
          <cell r="E133">
            <v>38312</v>
          </cell>
          <cell r="F133" t="str">
            <v>МС</v>
          </cell>
          <cell r="G133" t="str">
            <v>Санкт-Петербург</v>
          </cell>
        </row>
        <row r="134">
          <cell r="B134">
            <v>130</v>
          </cell>
          <cell r="D134" t="str">
            <v>Алексеев Лаврентий</v>
          </cell>
          <cell r="E134">
            <v>37602</v>
          </cell>
          <cell r="F134" t="str">
            <v>МС</v>
          </cell>
          <cell r="G134" t="str">
            <v>Санкт-Петербург</v>
          </cell>
        </row>
        <row r="135">
          <cell r="B135">
            <v>131</v>
          </cell>
          <cell r="D135" t="str">
            <v>Шекалашвили Давид</v>
          </cell>
          <cell r="E135">
            <v>37834</v>
          </cell>
          <cell r="F135" t="str">
            <v>МС</v>
          </cell>
          <cell r="G135" t="str">
            <v>Санкт-Петербург</v>
          </cell>
        </row>
        <row r="136">
          <cell r="B136">
            <v>132</v>
          </cell>
          <cell r="D136" t="str">
            <v>Леоничева Елизавета</v>
          </cell>
          <cell r="E136">
            <v>38378</v>
          </cell>
          <cell r="F136" t="str">
            <v>МС</v>
          </cell>
          <cell r="G136" t="str">
            <v>Санкт-Петербург</v>
          </cell>
        </row>
        <row r="137">
          <cell r="B137">
            <v>133</v>
          </cell>
          <cell r="D137" t="str">
            <v xml:space="preserve">Ефимова Виктория </v>
          </cell>
          <cell r="E137">
            <v>38895</v>
          </cell>
          <cell r="F137" t="str">
            <v>МС</v>
          </cell>
          <cell r="G137" t="str">
            <v>Санкт-Петербург</v>
          </cell>
        </row>
        <row r="138">
          <cell r="B138">
            <v>134</v>
          </cell>
          <cell r="C138"/>
          <cell r="D138" t="str">
            <v>Беляева Анна</v>
          </cell>
          <cell r="E138">
            <v>38965</v>
          </cell>
          <cell r="F138" t="str">
            <v>КМС</v>
          </cell>
          <cell r="G138" t="str">
            <v>Санкт-Петербург</v>
          </cell>
        </row>
        <row r="139">
          <cell r="B139">
            <v>135</v>
          </cell>
          <cell r="C139"/>
          <cell r="D139" t="str">
            <v>Гуца Дарья</v>
          </cell>
          <cell r="E139">
            <v>38975</v>
          </cell>
          <cell r="F139" t="str">
            <v>КМС</v>
          </cell>
          <cell r="G139" t="str">
            <v>Санкт-Петербург</v>
          </cell>
        </row>
        <row r="140">
          <cell r="B140">
            <v>136</v>
          </cell>
          <cell r="D140" t="str">
            <v>Галиханов Денис</v>
          </cell>
          <cell r="E140">
            <v>38909</v>
          </cell>
          <cell r="F140" t="str">
            <v>КМС</v>
          </cell>
          <cell r="G140" t="str">
            <v>Санкт-Петербург</v>
          </cell>
        </row>
        <row r="141">
          <cell r="B141">
            <v>137</v>
          </cell>
          <cell r="D141" t="str">
            <v>Иминова Камила</v>
          </cell>
          <cell r="E141">
            <v>38763</v>
          </cell>
          <cell r="F141" t="str">
            <v>КМС</v>
          </cell>
          <cell r="G141" t="str">
            <v>Санкт-Петербург</v>
          </cell>
        </row>
        <row r="142">
          <cell r="B142">
            <v>138</v>
          </cell>
          <cell r="D142" t="str">
            <v>Беляева Мария</v>
          </cell>
          <cell r="E142">
            <v>39866</v>
          </cell>
          <cell r="F142" t="str">
            <v>КМС</v>
          </cell>
          <cell r="G142" t="str">
            <v>Санкт-Петербург</v>
          </cell>
        </row>
        <row r="143">
          <cell r="B143">
            <v>139</v>
          </cell>
          <cell r="D143" t="str">
            <v>Павловский Дмитрий</v>
          </cell>
          <cell r="E143">
            <v>39347</v>
          </cell>
          <cell r="F143" t="str">
            <v>КМС</v>
          </cell>
          <cell r="G143" t="str">
            <v>Санкт-Петербург</v>
          </cell>
        </row>
        <row r="144">
          <cell r="B144">
            <v>140</v>
          </cell>
          <cell r="D144" t="str">
            <v>Цветков Артем</v>
          </cell>
          <cell r="E144">
            <v>39295</v>
          </cell>
          <cell r="F144" t="str">
            <v>КМС</v>
          </cell>
          <cell r="G144" t="str">
            <v>Санкт-Петербург</v>
          </cell>
        </row>
        <row r="145">
          <cell r="B145">
            <v>141</v>
          </cell>
          <cell r="D145" t="str">
            <v>Сибаева Снежанна</v>
          </cell>
          <cell r="E145">
            <v>39402</v>
          </cell>
          <cell r="F145" t="str">
            <v>3 СР</v>
          </cell>
          <cell r="G145" t="str">
            <v>Санкт-Петербург</v>
          </cell>
        </row>
        <row r="146">
          <cell r="B146">
            <v>142</v>
          </cell>
          <cell r="D146" t="str">
            <v>Мокеев Захар</v>
          </cell>
          <cell r="E146">
            <v>39466</v>
          </cell>
          <cell r="F146" t="str">
            <v>1 СР</v>
          </cell>
          <cell r="G146" t="str">
            <v>Санкт-Петербург</v>
          </cell>
        </row>
        <row r="147">
          <cell r="B147">
            <v>143</v>
          </cell>
          <cell r="D147" t="str">
            <v>Чертихина Юлия</v>
          </cell>
          <cell r="E147">
            <v>39121</v>
          </cell>
          <cell r="F147" t="str">
            <v>МС</v>
          </cell>
          <cell r="G147" t="str">
            <v>Санкт-Петербург</v>
          </cell>
        </row>
        <row r="148">
          <cell r="B148">
            <v>144</v>
          </cell>
          <cell r="D148" t="str">
            <v>Леоньтьев Кирилл</v>
          </cell>
          <cell r="E148">
            <v>40332</v>
          </cell>
          <cell r="F148"/>
          <cell r="G148" t="str">
            <v>Санкт-Петербург</v>
          </cell>
        </row>
        <row r="149">
          <cell r="B149">
            <v>145</v>
          </cell>
          <cell r="D149" t="str">
            <v>Швецов Максим</v>
          </cell>
          <cell r="E149">
            <v>40438</v>
          </cell>
          <cell r="F149"/>
          <cell r="G149" t="str">
            <v>Санкт-Петербург</v>
          </cell>
        </row>
        <row r="150">
          <cell r="B150">
            <v>146</v>
          </cell>
          <cell r="D150" t="str">
            <v>Надршин Тимур</v>
          </cell>
          <cell r="E150">
            <v>2010</v>
          </cell>
          <cell r="F150"/>
          <cell r="G150" t="str">
            <v>Санкт-Петербург</v>
          </cell>
        </row>
        <row r="151">
          <cell r="B151">
            <v>147</v>
          </cell>
          <cell r="D151" t="str">
            <v>Авдеева Мария</v>
          </cell>
          <cell r="E151">
            <v>2010</v>
          </cell>
          <cell r="F151"/>
          <cell r="G151" t="str">
            <v>Санкт-Петербург</v>
          </cell>
        </row>
        <row r="152">
          <cell r="B152">
            <v>148</v>
          </cell>
          <cell r="C152">
            <v>10144646178</v>
          </cell>
          <cell r="D152" t="str">
            <v>Рэппо Эрика</v>
          </cell>
          <cell r="E152">
            <v>40295</v>
          </cell>
          <cell r="F152" t="str">
            <v>КМС</v>
          </cell>
          <cell r="G152" t="str">
            <v>Санкт-Петербург</v>
          </cell>
        </row>
        <row r="153">
          <cell r="D153" t="str">
            <v xml:space="preserve"> </v>
          </cell>
          <cell r="E153"/>
          <cell r="F153"/>
        </row>
        <row r="154">
          <cell r="D154" t="str">
            <v xml:space="preserve"> </v>
          </cell>
          <cell r="F154"/>
          <cell r="G154"/>
        </row>
        <row r="155">
          <cell r="D155" t="str">
            <v xml:space="preserve"> </v>
          </cell>
          <cell r="E155"/>
          <cell r="F155"/>
        </row>
        <row r="156">
          <cell r="D156" t="str">
            <v xml:space="preserve"> </v>
          </cell>
          <cell r="E156"/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D235"/>
          <cell r="F235"/>
        </row>
        <row r="236">
          <cell r="F236"/>
        </row>
        <row r="261">
          <cell r="C261"/>
        </row>
        <row r="262">
          <cell r="C262"/>
        </row>
        <row r="263">
          <cell r="C263"/>
        </row>
        <row r="264">
          <cell r="C264"/>
        </row>
        <row r="265">
          <cell r="C265"/>
        </row>
        <row r="266">
          <cell r="C266"/>
        </row>
        <row r="267">
          <cell r="C267"/>
        </row>
        <row r="268">
          <cell r="C268"/>
        </row>
        <row r="269">
          <cell r="C269"/>
        </row>
        <row r="270">
          <cell r="C270"/>
        </row>
        <row r="271">
          <cell r="C271"/>
        </row>
        <row r="272">
          <cell r="C272"/>
        </row>
        <row r="273">
          <cell r="C273"/>
        </row>
        <row r="274">
          <cell r="C274"/>
        </row>
        <row r="275">
          <cell r="C275"/>
        </row>
        <row r="280">
          <cell r="E280"/>
        </row>
        <row r="281">
          <cell r="D281"/>
        </row>
        <row r="309">
          <cell r="B309"/>
        </row>
        <row r="310">
          <cell r="D310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1">
          <cell r="B321"/>
        </row>
        <row r="322">
          <cell r="B322"/>
          <cell r="C322"/>
        </row>
        <row r="323">
          <cell r="B323"/>
          <cell r="C323"/>
        </row>
        <row r="324">
          <cell r="B324"/>
          <cell r="C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64">
          <cell r="D364"/>
        </row>
        <row r="382">
          <cell r="D382"/>
          <cell r="G382"/>
        </row>
        <row r="383">
          <cell r="D383"/>
        </row>
        <row r="420">
          <cell r="D420"/>
        </row>
        <row r="432">
          <cell r="D43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5D4F-7363-F247-BB8F-2832159B0892}">
  <sheetPr>
    <pageSetUpPr fitToPage="1"/>
  </sheetPr>
  <dimension ref="A1:AH63"/>
  <sheetViews>
    <sheetView tabSelected="1" view="pageBreakPreview" zoomScale="70" zoomScaleNormal="90" zoomScaleSheetLayoutView="70" workbookViewId="0">
      <selection activeCell="AH14" sqref="AH14"/>
    </sheetView>
  </sheetViews>
  <sheetFormatPr baseColWidth="10" defaultColWidth="9.1640625" defaultRowHeight="14"/>
  <cols>
    <col min="1" max="1" width="7" style="1" customWidth="1"/>
    <col min="2" max="2" width="7.83203125" style="10" customWidth="1"/>
    <col min="3" max="3" width="14.83203125" style="10" customWidth="1"/>
    <col min="4" max="4" width="25.1640625" style="1" customWidth="1"/>
    <col min="5" max="5" width="12.33203125" style="49" customWidth="1"/>
    <col min="6" max="6" width="8.83203125" style="1" customWidth="1"/>
    <col min="7" max="7" width="20.33203125" style="1" customWidth="1"/>
    <col min="8" max="8" width="7.5" style="1" customWidth="1"/>
    <col min="9" max="9" width="8.1640625" style="1" customWidth="1"/>
    <col min="10" max="10" width="11.5" style="1" customWidth="1"/>
    <col min="11" max="20" width="5" style="1" customWidth="1"/>
    <col min="21" max="26" width="3.5" style="1" hidden="1" customWidth="1"/>
    <col min="27" max="27" width="3" style="1" hidden="1" customWidth="1"/>
    <col min="28" max="28" width="13.1640625" style="1" customWidth="1"/>
    <col min="29" max="30" width="9.83203125" style="1" customWidth="1"/>
    <col min="31" max="31" width="10.33203125" style="1" customWidth="1"/>
    <col min="32" max="32" width="10.5" style="1" customWidth="1"/>
    <col min="33" max="33" width="13.1640625" style="1" customWidth="1"/>
    <col min="34" max="34" width="14.33203125" style="1" customWidth="1"/>
    <col min="35" max="16384" width="9.1640625" style="1"/>
  </cols>
  <sheetData>
    <row r="1" spans="1:34" ht="23.2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</row>
    <row r="2" spans="1:34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</row>
    <row r="3" spans="1:34" ht="23.25" customHeight="1">
      <c r="A3" s="264" t="s">
        <v>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ht="13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1:34" ht="9" customHeight="1">
      <c r="A5" s="264" t="s">
        <v>40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</row>
    <row r="6" spans="1:34" s="2" customFormat="1" ht="20.25" customHeight="1">
      <c r="A6" s="265" t="s">
        <v>71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</row>
    <row r="7" spans="1:34" s="2" customFormat="1" ht="18" customHeight="1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</row>
    <row r="8" spans="1:34" s="2" customFormat="1" ht="3" customHeight="1" thickBot="1">
      <c r="A8" s="266" t="s">
        <v>40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</row>
    <row r="9" spans="1:34" ht="24" customHeight="1" thickTop="1">
      <c r="A9" s="267" t="s">
        <v>20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9"/>
    </row>
    <row r="10" spans="1:34" ht="18" customHeight="1">
      <c r="A10" s="270" t="s">
        <v>45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2"/>
    </row>
    <row r="11" spans="1:34" ht="19.5" customHeight="1">
      <c r="A11" s="270" t="s">
        <v>72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2"/>
    </row>
    <row r="12" spans="1:34" ht="3.75" customHeight="1">
      <c r="A12" s="261" t="s">
        <v>40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3"/>
    </row>
    <row r="13" spans="1:34" ht="16">
      <c r="A13" s="90" t="s">
        <v>68</v>
      </c>
      <c r="B13" s="15"/>
      <c r="C13" s="38"/>
      <c r="D13" s="37"/>
      <c r="E13" s="39"/>
      <c r="F13" s="4"/>
      <c r="G13" s="51" t="s">
        <v>97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9"/>
      <c r="AH13" s="30" t="s">
        <v>46</v>
      </c>
    </row>
    <row r="14" spans="1:34" ht="16">
      <c r="A14" s="13" t="s">
        <v>78</v>
      </c>
      <c r="B14" s="9"/>
      <c r="C14" s="9"/>
      <c r="D14" s="50"/>
      <c r="E14" s="40"/>
      <c r="F14" s="5"/>
      <c r="G14" s="52" t="s">
        <v>98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 t="s">
        <v>132</v>
      </c>
      <c r="Y14" s="5"/>
      <c r="Z14" s="5"/>
      <c r="AA14" s="5"/>
      <c r="AB14" s="5"/>
      <c r="AC14" s="5"/>
      <c r="AD14" s="5"/>
      <c r="AE14" s="5"/>
      <c r="AF14" s="5"/>
      <c r="AG14" s="31"/>
      <c r="AH14" s="93" t="s">
        <v>132</v>
      </c>
    </row>
    <row r="15" spans="1:34" ht="15">
      <c r="A15" s="241" t="s">
        <v>8</v>
      </c>
      <c r="B15" s="242"/>
      <c r="C15" s="242"/>
      <c r="D15" s="242"/>
      <c r="E15" s="242"/>
      <c r="F15" s="242"/>
      <c r="G15" s="243"/>
      <c r="H15" s="244" t="s">
        <v>1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5"/>
    </row>
    <row r="16" spans="1:34" ht="15">
      <c r="A16" s="14" t="s">
        <v>16</v>
      </c>
      <c r="B16" s="21"/>
      <c r="C16" s="21"/>
      <c r="D16" s="8"/>
      <c r="E16" s="41"/>
      <c r="F16" s="8"/>
      <c r="G16" s="7" t="s">
        <v>40</v>
      </c>
      <c r="H16" s="246" t="s">
        <v>64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8"/>
    </row>
    <row r="17" spans="1:34" ht="15">
      <c r="A17" s="14" t="s">
        <v>17</v>
      </c>
      <c r="B17" s="21"/>
      <c r="C17" s="21"/>
      <c r="D17" s="6"/>
      <c r="E17" s="42"/>
      <c r="F17" s="6"/>
      <c r="G17" s="77" t="s">
        <v>62</v>
      </c>
      <c r="H17" s="249" t="s">
        <v>65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1"/>
    </row>
    <row r="18" spans="1:34" ht="15">
      <c r="A18" s="14" t="s">
        <v>18</v>
      </c>
      <c r="B18" s="21"/>
      <c r="C18" s="21"/>
      <c r="D18" s="7"/>
      <c r="E18" s="41"/>
      <c r="F18" s="8"/>
      <c r="G18" s="77" t="s">
        <v>73</v>
      </c>
      <c r="H18" s="249" t="s">
        <v>66</v>
      </c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1"/>
    </row>
    <row r="19" spans="1:34" ht="16" thickBot="1">
      <c r="A19" s="28" t="s">
        <v>14</v>
      </c>
      <c r="B19" s="19"/>
      <c r="C19" s="19"/>
      <c r="D19" s="18"/>
      <c r="E19" s="43"/>
      <c r="F19" s="27"/>
      <c r="G19" s="78" t="s">
        <v>63</v>
      </c>
      <c r="H19" s="252" t="s">
        <v>36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</row>
    <row r="20" spans="1:34" ht="6.75" customHeight="1" thickTop="1" thickBot="1">
      <c r="A20" s="17"/>
      <c r="B20" s="16"/>
      <c r="C20" s="16"/>
      <c r="D20" s="17"/>
      <c r="E20" s="4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7.25" customHeight="1" thickTop="1">
      <c r="A21" s="254" t="s">
        <v>6</v>
      </c>
      <c r="B21" s="235" t="s">
        <v>11</v>
      </c>
      <c r="C21" s="235" t="s">
        <v>39</v>
      </c>
      <c r="D21" s="235" t="s">
        <v>2</v>
      </c>
      <c r="E21" s="256" t="s">
        <v>35</v>
      </c>
      <c r="F21" s="235" t="s">
        <v>7</v>
      </c>
      <c r="G21" s="235" t="s">
        <v>12</v>
      </c>
      <c r="H21" s="258" t="s">
        <v>47</v>
      </c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35" t="s">
        <v>38</v>
      </c>
      <c r="AC21" s="259" t="s">
        <v>52</v>
      </c>
      <c r="AD21" s="259"/>
      <c r="AE21" s="235" t="s">
        <v>24</v>
      </c>
      <c r="AF21" s="235" t="s">
        <v>25</v>
      </c>
      <c r="AG21" s="237" t="s">
        <v>23</v>
      </c>
      <c r="AH21" s="239" t="s">
        <v>13</v>
      </c>
    </row>
    <row r="22" spans="1:34" ht="18.75" customHeight="1">
      <c r="A22" s="255"/>
      <c r="B22" s="236"/>
      <c r="C22" s="236"/>
      <c r="D22" s="236"/>
      <c r="E22" s="257"/>
      <c r="F22" s="236"/>
      <c r="G22" s="236"/>
      <c r="H22" s="236" t="s">
        <v>48</v>
      </c>
      <c r="I22" s="236" t="s">
        <v>49</v>
      </c>
      <c r="J22" s="236" t="s">
        <v>50</v>
      </c>
      <c r="K22" s="236" t="s">
        <v>51</v>
      </c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60"/>
      <c r="AD22" s="260"/>
      <c r="AE22" s="236"/>
      <c r="AF22" s="236"/>
      <c r="AG22" s="238"/>
      <c r="AH22" s="240"/>
    </row>
    <row r="23" spans="1:34" ht="20.25" customHeight="1">
      <c r="A23" s="255"/>
      <c r="B23" s="236"/>
      <c r="C23" s="236"/>
      <c r="D23" s="236"/>
      <c r="E23" s="257"/>
      <c r="F23" s="236"/>
      <c r="G23" s="236"/>
      <c r="H23" s="236"/>
      <c r="I23" s="236"/>
      <c r="J23" s="236"/>
      <c r="K23" s="71">
        <v>1</v>
      </c>
      <c r="L23" s="71">
        <v>2</v>
      </c>
      <c r="M23" s="71">
        <v>3</v>
      </c>
      <c r="N23" s="71">
        <v>4</v>
      </c>
      <c r="O23" s="71">
        <v>5</v>
      </c>
      <c r="P23" s="71">
        <v>6</v>
      </c>
      <c r="Q23" s="71">
        <v>7</v>
      </c>
      <c r="R23" s="71">
        <v>8</v>
      </c>
      <c r="S23" s="71">
        <v>9</v>
      </c>
      <c r="T23" s="71">
        <v>10</v>
      </c>
      <c r="U23" s="71">
        <v>11</v>
      </c>
      <c r="V23" s="71">
        <v>12</v>
      </c>
      <c r="W23" s="71">
        <v>13</v>
      </c>
      <c r="X23" s="71">
        <v>14</v>
      </c>
      <c r="Y23" s="71">
        <v>15</v>
      </c>
      <c r="Z23" s="71">
        <v>16</v>
      </c>
      <c r="AA23" s="71">
        <v>17</v>
      </c>
      <c r="AB23" s="236"/>
      <c r="AC23" s="75" t="s">
        <v>53</v>
      </c>
      <c r="AD23" s="75" t="s">
        <v>54</v>
      </c>
      <c r="AE23" s="236"/>
      <c r="AF23" s="236"/>
      <c r="AG23" s="238"/>
      <c r="AH23" s="240"/>
    </row>
    <row r="24" spans="1:34" s="3" customFormat="1" ht="30.75" customHeight="1">
      <c r="A24" s="94">
        <v>1</v>
      </c>
      <c r="B24" s="95">
        <v>14</v>
      </c>
      <c r="C24" s="96">
        <v>10090936672</v>
      </c>
      <c r="D24" s="97" t="s">
        <v>57</v>
      </c>
      <c r="E24" s="98">
        <v>38489</v>
      </c>
      <c r="F24" s="96" t="s">
        <v>22</v>
      </c>
      <c r="G24" s="96" t="s">
        <v>21</v>
      </c>
      <c r="H24" s="96">
        <v>36</v>
      </c>
      <c r="I24" s="24">
        <v>34</v>
      </c>
      <c r="J24" s="96">
        <v>38</v>
      </c>
      <c r="K24" s="24">
        <v>5</v>
      </c>
      <c r="L24" s="24">
        <v>3</v>
      </c>
      <c r="M24" s="24"/>
      <c r="N24" s="24">
        <v>2</v>
      </c>
      <c r="O24" s="24"/>
      <c r="P24" s="24">
        <v>5</v>
      </c>
      <c r="Q24" s="24"/>
      <c r="R24" s="24"/>
      <c r="S24" s="24">
        <v>5</v>
      </c>
      <c r="T24" s="24">
        <v>4</v>
      </c>
      <c r="U24" s="76"/>
      <c r="V24" s="76"/>
      <c r="W24" s="24"/>
      <c r="X24" s="24"/>
      <c r="Y24" s="24"/>
      <c r="Z24" s="24"/>
      <c r="AA24" s="24"/>
      <c r="AB24" s="24">
        <v>3</v>
      </c>
      <c r="AC24" s="24">
        <v>20</v>
      </c>
      <c r="AD24" s="24"/>
      <c r="AE24" s="24">
        <f>SUM(AC24,H24:T24)-AD24</f>
        <v>152</v>
      </c>
      <c r="AF24" s="24"/>
      <c r="AG24" s="96"/>
      <c r="AH24" s="99"/>
    </row>
    <row r="25" spans="1:34" s="3" customFormat="1" ht="30.75" customHeight="1">
      <c r="A25" s="94">
        <v>2</v>
      </c>
      <c r="B25" s="95">
        <v>13</v>
      </c>
      <c r="C25" s="96">
        <v>10065490441</v>
      </c>
      <c r="D25" s="97" t="s">
        <v>60</v>
      </c>
      <c r="E25" s="98">
        <v>38304</v>
      </c>
      <c r="F25" s="96" t="s">
        <v>22</v>
      </c>
      <c r="G25" s="96" t="s">
        <v>21</v>
      </c>
      <c r="H25" s="96">
        <v>40</v>
      </c>
      <c r="I25" s="24">
        <v>40</v>
      </c>
      <c r="J25" s="96">
        <v>36</v>
      </c>
      <c r="K25" s="24">
        <v>2</v>
      </c>
      <c r="L25" s="24"/>
      <c r="M25" s="24"/>
      <c r="N25" s="24">
        <v>1</v>
      </c>
      <c r="O25" s="24"/>
      <c r="P25" s="24">
        <v>3</v>
      </c>
      <c r="Q25" s="24"/>
      <c r="R25" s="24"/>
      <c r="S25" s="24"/>
      <c r="T25" s="24"/>
      <c r="U25" s="76"/>
      <c r="V25" s="76"/>
      <c r="W25" s="24"/>
      <c r="X25" s="24"/>
      <c r="Y25" s="24"/>
      <c r="Z25" s="24"/>
      <c r="AA25" s="24"/>
      <c r="AB25" s="24">
        <v>13</v>
      </c>
      <c r="AC25" s="24"/>
      <c r="AD25" s="24"/>
      <c r="AE25" s="24">
        <f t="shared" ref="AE25:AE42" si="0">SUM(AC25,H25:T25)-AD25</f>
        <v>122</v>
      </c>
      <c r="AF25" s="24"/>
      <c r="AG25" s="96"/>
      <c r="AH25" s="99"/>
    </row>
    <row r="26" spans="1:34" s="3" customFormat="1" ht="30.75" customHeight="1">
      <c r="A26" s="94">
        <v>3</v>
      </c>
      <c r="B26" s="95">
        <v>8</v>
      </c>
      <c r="C26" s="96">
        <v>10036018811</v>
      </c>
      <c r="D26" s="97" t="s">
        <v>80</v>
      </c>
      <c r="E26" s="98">
        <v>37411</v>
      </c>
      <c r="F26" s="96" t="s">
        <v>19</v>
      </c>
      <c r="G26" s="96" t="s">
        <v>21</v>
      </c>
      <c r="H26" s="96">
        <v>28</v>
      </c>
      <c r="I26" s="96">
        <v>36</v>
      </c>
      <c r="J26" s="96">
        <v>14</v>
      </c>
      <c r="K26" s="96"/>
      <c r="L26" s="96">
        <v>5</v>
      </c>
      <c r="M26" s="96">
        <v>5</v>
      </c>
      <c r="N26" s="96"/>
      <c r="O26" s="96"/>
      <c r="P26" s="96"/>
      <c r="Q26" s="96">
        <v>5</v>
      </c>
      <c r="R26" s="96">
        <v>5</v>
      </c>
      <c r="S26" s="96"/>
      <c r="T26" s="96">
        <v>2</v>
      </c>
      <c r="U26" s="76"/>
      <c r="V26" s="76"/>
      <c r="W26" s="24"/>
      <c r="X26" s="24"/>
      <c r="Y26" s="24"/>
      <c r="Z26" s="24"/>
      <c r="AA26" s="24"/>
      <c r="AB26" s="96">
        <v>4</v>
      </c>
      <c r="AC26" s="96">
        <v>20</v>
      </c>
      <c r="AD26" s="96"/>
      <c r="AE26" s="24">
        <f t="shared" si="0"/>
        <v>120</v>
      </c>
      <c r="AF26" s="24"/>
      <c r="AG26" s="96"/>
      <c r="AH26" s="99"/>
    </row>
    <row r="27" spans="1:34" s="3" customFormat="1" ht="30.75" customHeight="1">
      <c r="A27" s="94">
        <v>4</v>
      </c>
      <c r="B27" s="95">
        <v>9</v>
      </c>
      <c r="C27" s="96">
        <v>10036013858</v>
      </c>
      <c r="D27" s="97" t="s">
        <v>81</v>
      </c>
      <c r="E27" s="98">
        <v>37597</v>
      </c>
      <c r="F27" s="96" t="s">
        <v>19</v>
      </c>
      <c r="G27" s="96" t="s">
        <v>21</v>
      </c>
      <c r="H27" s="96">
        <v>38</v>
      </c>
      <c r="I27" s="24">
        <v>38</v>
      </c>
      <c r="J27" s="96">
        <v>26</v>
      </c>
      <c r="K27" s="24">
        <v>3</v>
      </c>
      <c r="L27" s="24"/>
      <c r="M27" s="24">
        <v>3</v>
      </c>
      <c r="N27" s="24"/>
      <c r="O27" s="24">
        <v>1</v>
      </c>
      <c r="P27" s="24"/>
      <c r="Q27" s="24"/>
      <c r="R27" s="24">
        <v>1</v>
      </c>
      <c r="S27" s="24"/>
      <c r="T27" s="24"/>
      <c r="U27" s="76"/>
      <c r="V27" s="76"/>
      <c r="W27" s="24"/>
      <c r="X27" s="24"/>
      <c r="Y27" s="24"/>
      <c r="Z27" s="24"/>
      <c r="AA27" s="24"/>
      <c r="AB27" s="24">
        <v>14</v>
      </c>
      <c r="AC27" s="24"/>
      <c r="AD27" s="24"/>
      <c r="AE27" s="24">
        <f t="shared" si="0"/>
        <v>110</v>
      </c>
      <c r="AF27" s="24"/>
      <c r="AG27" s="96"/>
      <c r="AH27" s="99"/>
    </row>
    <row r="28" spans="1:34" s="3" customFormat="1" ht="30.75" customHeight="1">
      <c r="A28" s="94">
        <v>5</v>
      </c>
      <c r="B28" s="95">
        <v>6</v>
      </c>
      <c r="C28" s="96">
        <v>10036019013</v>
      </c>
      <c r="D28" s="97" t="s">
        <v>82</v>
      </c>
      <c r="E28" s="98">
        <v>37410</v>
      </c>
      <c r="F28" s="96" t="s">
        <v>19</v>
      </c>
      <c r="G28" s="96" t="s">
        <v>21</v>
      </c>
      <c r="H28" s="96">
        <v>24</v>
      </c>
      <c r="I28" s="96">
        <v>30</v>
      </c>
      <c r="J28" s="96">
        <v>32</v>
      </c>
      <c r="K28" s="24"/>
      <c r="L28" s="24"/>
      <c r="M28" s="24"/>
      <c r="N28" s="24"/>
      <c r="O28" s="24"/>
      <c r="P28" s="24"/>
      <c r="Q28" s="24"/>
      <c r="R28" s="24"/>
      <c r="S28" s="24">
        <v>3</v>
      </c>
      <c r="T28" s="24"/>
      <c r="U28" s="76"/>
      <c r="V28" s="76"/>
      <c r="W28" s="24"/>
      <c r="X28" s="24"/>
      <c r="Y28" s="24"/>
      <c r="Z28" s="24"/>
      <c r="AA28" s="24"/>
      <c r="AB28" s="24">
        <v>6</v>
      </c>
      <c r="AC28" s="24">
        <v>20</v>
      </c>
      <c r="AD28" s="24"/>
      <c r="AE28" s="24">
        <f t="shared" si="0"/>
        <v>109</v>
      </c>
      <c r="AF28" s="24"/>
      <c r="AG28" s="96"/>
      <c r="AH28" s="99"/>
    </row>
    <row r="29" spans="1:34" s="3" customFormat="1" ht="30.75" customHeight="1">
      <c r="A29" s="94">
        <v>6</v>
      </c>
      <c r="B29" s="95">
        <v>4</v>
      </c>
      <c r="C29" s="96">
        <v>10010168412</v>
      </c>
      <c r="D29" s="97" t="s">
        <v>83</v>
      </c>
      <c r="E29" s="98">
        <v>36015</v>
      </c>
      <c r="F29" s="96" t="s">
        <v>22</v>
      </c>
      <c r="G29" s="96" t="s">
        <v>21</v>
      </c>
      <c r="H29" s="96">
        <v>34</v>
      </c>
      <c r="I29" s="96">
        <v>28</v>
      </c>
      <c r="J29" s="96">
        <v>30</v>
      </c>
      <c r="K29" s="24"/>
      <c r="L29" s="24">
        <v>2</v>
      </c>
      <c r="M29" s="24">
        <v>2</v>
      </c>
      <c r="N29" s="24"/>
      <c r="O29" s="24"/>
      <c r="P29" s="24"/>
      <c r="Q29" s="24"/>
      <c r="R29" s="24"/>
      <c r="S29" s="24">
        <v>2</v>
      </c>
      <c r="T29" s="24">
        <v>6</v>
      </c>
      <c r="U29" s="76"/>
      <c r="V29" s="76"/>
      <c r="W29" s="24"/>
      <c r="X29" s="24"/>
      <c r="Y29" s="24"/>
      <c r="Z29" s="24"/>
      <c r="AA29" s="24"/>
      <c r="AB29" s="24">
        <v>2</v>
      </c>
      <c r="AC29" s="24"/>
      <c r="AD29" s="24"/>
      <c r="AE29" s="24">
        <f t="shared" si="0"/>
        <v>104</v>
      </c>
      <c r="AF29" s="24"/>
      <c r="AG29" s="96"/>
      <c r="AH29" s="99"/>
    </row>
    <row r="30" spans="1:34" s="3" customFormat="1" ht="30.75" customHeight="1">
      <c r="A30" s="94">
        <v>7</v>
      </c>
      <c r="B30" s="95">
        <v>2</v>
      </c>
      <c r="C30" s="96">
        <v>10015314361</v>
      </c>
      <c r="D30" s="97" t="s">
        <v>84</v>
      </c>
      <c r="E30" s="98">
        <v>36174</v>
      </c>
      <c r="F30" s="96" t="s">
        <v>19</v>
      </c>
      <c r="G30" s="96" t="s">
        <v>21</v>
      </c>
      <c r="H30" s="96">
        <v>26</v>
      </c>
      <c r="I30" s="96">
        <v>18</v>
      </c>
      <c r="J30" s="96">
        <v>40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76"/>
      <c r="V30" s="76"/>
      <c r="W30" s="25"/>
      <c r="X30" s="25"/>
      <c r="Y30" s="25"/>
      <c r="Z30" s="25"/>
      <c r="AA30" s="25"/>
      <c r="AB30" s="24">
        <v>10</v>
      </c>
      <c r="AC30" s="24">
        <v>20</v>
      </c>
      <c r="AD30" s="24">
        <v>20</v>
      </c>
      <c r="AE30" s="24">
        <f t="shared" si="0"/>
        <v>84</v>
      </c>
      <c r="AF30" s="24"/>
      <c r="AG30" s="96"/>
      <c r="AH30" s="99"/>
    </row>
    <row r="31" spans="1:34" s="3" customFormat="1" ht="30.75" customHeight="1">
      <c r="A31" s="94">
        <v>8</v>
      </c>
      <c r="B31" s="95">
        <v>10</v>
      </c>
      <c r="C31" s="96">
        <v>10065490946</v>
      </c>
      <c r="D31" s="97" t="s">
        <v>85</v>
      </c>
      <c r="E31" s="98">
        <v>37676</v>
      </c>
      <c r="F31" s="96" t="s">
        <v>19</v>
      </c>
      <c r="G31" s="96" t="s">
        <v>21</v>
      </c>
      <c r="H31" s="96">
        <v>20</v>
      </c>
      <c r="I31" s="96">
        <v>24</v>
      </c>
      <c r="J31" s="24">
        <v>10</v>
      </c>
      <c r="K31" s="24"/>
      <c r="L31" s="24"/>
      <c r="M31" s="24"/>
      <c r="N31" s="24"/>
      <c r="O31" s="24">
        <v>5</v>
      </c>
      <c r="P31" s="24"/>
      <c r="Q31" s="24"/>
      <c r="R31" s="24">
        <v>3</v>
      </c>
      <c r="S31" s="24"/>
      <c r="T31" s="24"/>
      <c r="U31" s="76"/>
      <c r="V31" s="76"/>
      <c r="W31" s="24"/>
      <c r="X31" s="24"/>
      <c r="Y31" s="24"/>
      <c r="Z31" s="24"/>
      <c r="AA31" s="24"/>
      <c r="AB31" s="24">
        <v>17</v>
      </c>
      <c r="AC31" s="24">
        <v>20</v>
      </c>
      <c r="AD31" s="24"/>
      <c r="AE31" s="24">
        <f t="shared" si="0"/>
        <v>82</v>
      </c>
      <c r="AF31" s="24"/>
      <c r="AG31" s="96"/>
      <c r="AH31" s="99"/>
    </row>
    <row r="32" spans="1:34" s="3" customFormat="1" ht="30.75" customHeight="1">
      <c r="A32" s="94">
        <v>9</v>
      </c>
      <c r="B32" s="95">
        <v>11</v>
      </c>
      <c r="C32" s="96">
        <v>10090937177</v>
      </c>
      <c r="D32" s="97" t="s">
        <v>59</v>
      </c>
      <c r="E32" s="98">
        <v>38212</v>
      </c>
      <c r="F32" s="96" t="s">
        <v>22</v>
      </c>
      <c r="G32" s="96" t="s">
        <v>21</v>
      </c>
      <c r="H32" s="96">
        <v>18</v>
      </c>
      <c r="I32" s="96">
        <v>14</v>
      </c>
      <c r="J32" s="96">
        <v>22</v>
      </c>
      <c r="K32" s="24"/>
      <c r="L32" s="24"/>
      <c r="M32" s="24"/>
      <c r="N32" s="24">
        <v>3</v>
      </c>
      <c r="O32" s="24"/>
      <c r="P32" s="24"/>
      <c r="Q32" s="24">
        <v>2</v>
      </c>
      <c r="R32" s="24"/>
      <c r="S32" s="24"/>
      <c r="T32" s="24"/>
      <c r="U32" s="76"/>
      <c r="V32" s="76"/>
      <c r="W32" s="24"/>
      <c r="X32" s="24"/>
      <c r="Y32" s="24"/>
      <c r="Z32" s="24"/>
      <c r="AA32" s="24"/>
      <c r="AB32" s="24">
        <v>7</v>
      </c>
      <c r="AC32" s="24">
        <v>20</v>
      </c>
      <c r="AD32" s="24"/>
      <c r="AE32" s="24">
        <f t="shared" si="0"/>
        <v>79</v>
      </c>
      <c r="AF32" s="24"/>
      <c r="AG32" s="96"/>
      <c r="AH32" s="99"/>
    </row>
    <row r="33" spans="1:34" s="3" customFormat="1" ht="30.75" customHeight="1">
      <c r="A33" s="94">
        <v>10</v>
      </c>
      <c r="B33" s="95">
        <v>16</v>
      </c>
      <c r="C33" s="96">
        <v>10097338672</v>
      </c>
      <c r="D33" s="97" t="s">
        <v>56</v>
      </c>
      <c r="E33" s="98">
        <v>38360</v>
      </c>
      <c r="F33" s="96" t="s">
        <v>22</v>
      </c>
      <c r="G33" s="96" t="s">
        <v>21</v>
      </c>
      <c r="H33" s="96">
        <v>10</v>
      </c>
      <c r="I33" s="96">
        <v>32</v>
      </c>
      <c r="J33" s="96">
        <v>20</v>
      </c>
      <c r="K33" s="24"/>
      <c r="L33" s="24"/>
      <c r="M33" s="24"/>
      <c r="N33" s="24"/>
      <c r="O33" s="24">
        <v>2</v>
      </c>
      <c r="P33" s="24">
        <v>2</v>
      </c>
      <c r="Q33" s="24"/>
      <c r="R33" s="24"/>
      <c r="S33" s="24"/>
      <c r="T33" s="24">
        <v>10</v>
      </c>
      <c r="U33" s="76"/>
      <c r="V33" s="76"/>
      <c r="W33" s="24"/>
      <c r="X33" s="24"/>
      <c r="Y33" s="24"/>
      <c r="Z33" s="24"/>
      <c r="AA33" s="24"/>
      <c r="AB33" s="24">
        <v>1</v>
      </c>
      <c r="AC33" s="24"/>
      <c r="AD33" s="24"/>
      <c r="AE33" s="24">
        <f t="shared" si="0"/>
        <v>76</v>
      </c>
      <c r="AF33" s="24"/>
      <c r="AG33" s="96"/>
      <c r="AH33" s="99"/>
    </row>
    <row r="34" spans="1:34" s="3" customFormat="1" ht="30.75" customHeight="1">
      <c r="A34" s="94">
        <v>11</v>
      </c>
      <c r="B34" s="95">
        <v>3</v>
      </c>
      <c r="C34" s="96">
        <v>10034952922</v>
      </c>
      <c r="D34" s="97" t="s">
        <v>86</v>
      </c>
      <c r="E34" s="98">
        <v>36610</v>
      </c>
      <c r="F34" s="96" t="s">
        <v>19</v>
      </c>
      <c r="G34" s="96" t="s">
        <v>21</v>
      </c>
      <c r="H34" s="96">
        <v>32</v>
      </c>
      <c r="I34" s="96">
        <v>12</v>
      </c>
      <c r="J34" s="96">
        <v>24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76"/>
      <c r="V34" s="76"/>
      <c r="W34" s="24"/>
      <c r="X34" s="24"/>
      <c r="Y34" s="24"/>
      <c r="Z34" s="24"/>
      <c r="AA34" s="24"/>
      <c r="AB34" s="24">
        <v>12</v>
      </c>
      <c r="AC34" s="24"/>
      <c r="AD34" s="24"/>
      <c r="AE34" s="24">
        <f t="shared" si="0"/>
        <v>68</v>
      </c>
      <c r="AF34" s="24"/>
      <c r="AG34" s="96"/>
      <c r="AH34" s="99"/>
    </row>
    <row r="35" spans="1:34" s="3" customFormat="1" ht="30.75" customHeight="1">
      <c r="A35" s="94">
        <v>12</v>
      </c>
      <c r="B35" s="95">
        <v>5</v>
      </c>
      <c r="C35" s="96">
        <v>10036018912</v>
      </c>
      <c r="D35" s="97" t="s">
        <v>87</v>
      </c>
      <c r="E35" s="98">
        <v>37281</v>
      </c>
      <c r="F35" s="96" t="s">
        <v>19</v>
      </c>
      <c r="G35" s="96" t="s">
        <v>21</v>
      </c>
      <c r="H35" s="96">
        <v>16</v>
      </c>
      <c r="I35" s="96">
        <v>26</v>
      </c>
      <c r="J35" s="96">
        <v>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76"/>
      <c r="V35" s="76"/>
      <c r="W35" s="24"/>
      <c r="X35" s="24"/>
      <c r="Y35" s="24"/>
      <c r="Z35" s="24"/>
      <c r="AA35" s="24"/>
      <c r="AB35" s="24">
        <v>16</v>
      </c>
      <c r="AC35" s="24"/>
      <c r="AD35" s="24"/>
      <c r="AE35" s="24">
        <f t="shared" si="0"/>
        <v>58</v>
      </c>
      <c r="AF35" s="24"/>
      <c r="AG35" s="96"/>
      <c r="AH35" s="99"/>
    </row>
    <row r="36" spans="1:34" s="3" customFormat="1" ht="30.75" customHeight="1">
      <c r="A36" s="94">
        <v>13</v>
      </c>
      <c r="B36" s="95">
        <v>12</v>
      </c>
      <c r="C36" s="96">
        <v>10065490643</v>
      </c>
      <c r="D36" s="97" t="s">
        <v>61</v>
      </c>
      <c r="E36" s="98">
        <v>38183</v>
      </c>
      <c r="F36" s="96" t="s">
        <v>22</v>
      </c>
      <c r="G36" s="96" t="s">
        <v>21</v>
      </c>
      <c r="H36" s="96">
        <v>22</v>
      </c>
      <c r="I36" s="24">
        <v>1</v>
      </c>
      <c r="J36" s="96">
        <v>28</v>
      </c>
      <c r="K36" s="24">
        <v>1</v>
      </c>
      <c r="L36" s="24"/>
      <c r="M36" s="24"/>
      <c r="N36" s="24"/>
      <c r="O36" s="24">
        <v>3</v>
      </c>
      <c r="P36" s="24"/>
      <c r="Q36" s="24"/>
      <c r="R36" s="24"/>
      <c r="S36" s="24">
        <v>1</v>
      </c>
      <c r="T36" s="24"/>
      <c r="U36" s="76"/>
      <c r="V36" s="76"/>
      <c r="W36" s="24"/>
      <c r="X36" s="24"/>
      <c r="Y36" s="24"/>
      <c r="Z36" s="24"/>
      <c r="AA36" s="24"/>
      <c r="AB36" s="24">
        <v>18</v>
      </c>
      <c r="AC36" s="24"/>
      <c r="AD36" s="24"/>
      <c r="AE36" s="24">
        <f t="shared" si="0"/>
        <v>56</v>
      </c>
      <c r="AF36" s="100"/>
      <c r="AG36" s="96"/>
      <c r="AH36" s="99"/>
    </row>
    <row r="37" spans="1:34" s="3" customFormat="1" ht="30.75" customHeight="1">
      <c r="A37" s="94">
        <v>14</v>
      </c>
      <c r="B37" s="95">
        <v>1</v>
      </c>
      <c r="C37" s="96">
        <v>10023524100</v>
      </c>
      <c r="D37" s="97" t="s">
        <v>88</v>
      </c>
      <c r="E37" s="98">
        <v>36531</v>
      </c>
      <c r="F37" s="96" t="s">
        <v>19</v>
      </c>
      <c r="G37" s="96" t="s">
        <v>21</v>
      </c>
      <c r="H37" s="96">
        <v>12</v>
      </c>
      <c r="I37" s="96">
        <v>16</v>
      </c>
      <c r="J37" s="24">
        <v>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6"/>
      <c r="V37" s="76"/>
      <c r="W37" s="24"/>
      <c r="X37" s="24"/>
      <c r="Y37" s="24"/>
      <c r="Z37" s="24"/>
      <c r="AA37" s="24"/>
      <c r="AB37" s="24">
        <v>8</v>
      </c>
      <c r="AC37" s="24">
        <v>20</v>
      </c>
      <c r="AD37" s="24"/>
      <c r="AE37" s="24">
        <f t="shared" si="0"/>
        <v>54</v>
      </c>
      <c r="AF37" s="100"/>
      <c r="AG37" s="96"/>
      <c r="AH37" s="99"/>
    </row>
    <row r="38" spans="1:34" s="3" customFormat="1" ht="30.75" customHeight="1">
      <c r="A38" s="94">
        <v>15</v>
      </c>
      <c r="B38" s="95">
        <v>20</v>
      </c>
      <c r="C38" s="96">
        <v>10036018609</v>
      </c>
      <c r="D38" s="97" t="s">
        <v>89</v>
      </c>
      <c r="E38" s="98">
        <v>37469</v>
      </c>
      <c r="F38" s="96" t="s">
        <v>22</v>
      </c>
      <c r="G38" s="96" t="s">
        <v>21</v>
      </c>
      <c r="H38" s="96">
        <v>2</v>
      </c>
      <c r="I38" s="96">
        <v>6</v>
      </c>
      <c r="J38" s="96">
        <v>18</v>
      </c>
      <c r="K38" s="24"/>
      <c r="L38" s="24"/>
      <c r="M38" s="24"/>
      <c r="N38" s="24"/>
      <c r="O38" s="24"/>
      <c r="P38" s="24"/>
      <c r="Q38" s="24">
        <v>1</v>
      </c>
      <c r="R38" s="24"/>
      <c r="S38" s="24"/>
      <c r="T38" s="24"/>
      <c r="U38" s="76"/>
      <c r="V38" s="76"/>
      <c r="W38" s="24"/>
      <c r="X38" s="24"/>
      <c r="Y38" s="24"/>
      <c r="Z38" s="24"/>
      <c r="AA38" s="24"/>
      <c r="AB38" s="24">
        <v>9</v>
      </c>
      <c r="AC38" s="24">
        <v>20</v>
      </c>
      <c r="AD38" s="24"/>
      <c r="AE38" s="24">
        <f t="shared" si="0"/>
        <v>47</v>
      </c>
      <c r="AF38" s="100"/>
      <c r="AG38" s="96"/>
      <c r="AH38" s="99"/>
    </row>
    <row r="39" spans="1:34" s="3" customFormat="1" ht="30.75" customHeight="1">
      <c r="A39" s="94">
        <v>16</v>
      </c>
      <c r="B39" s="101">
        <v>122</v>
      </c>
      <c r="C39" s="96">
        <v>10015266568</v>
      </c>
      <c r="D39" s="97" t="s">
        <v>90</v>
      </c>
      <c r="E39" s="98">
        <v>36288</v>
      </c>
      <c r="F39" s="96" t="s">
        <v>22</v>
      </c>
      <c r="G39" s="96" t="s">
        <v>91</v>
      </c>
      <c r="H39" s="96">
        <v>14</v>
      </c>
      <c r="I39" s="96">
        <v>8</v>
      </c>
      <c r="J39" s="24">
        <v>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76"/>
      <c r="V39" s="76"/>
      <c r="W39" s="24"/>
      <c r="X39" s="24"/>
      <c r="Y39" s="24"/>
      <c r="Z39" s="24"/>
      <c r="AA39" s="24"/>
      <c r="AB39" s="24">
        <v>11</v>
      </c>
      <c r="AC39" s="24"/>
      <c r="AD39" s="24"/>
      <c r="AE39" s="24">
        <f t="shared" si="0"/>
        <v>30</v>
      </c>
      <c r="AF39" s="100"/>
      <c r="AG39" s="96"/>
      <c r="AH39" s="99"/>
    </row>
    <row r="40" spans="1:34" s="3" customFormat="1" ht="30.75" customHeight="1">
      <c r="A40" s="94">
        <v>17</v>
      </c>
      <c r="B40" s="95">
        <v>7</v>
      </c>
      <c r="C40" s="96">
        <v>10036092771</v>
      </c>
      <c r="D40" s="97" t="s">
        <v>92</v>
      </c>
      <c r="E40" s="98">
        <v>37439</v>
      </c>
      <c r="F40" s="96" t="s">
        <v>19</v>
      </c>
      <c r="G40" s="96" t="s">
        <v>21</v>
      </c>
      <c r="H40" s="96">
        <v>4</v>
      </c>
      <c r="I40" s="96">
        <v>20</v>
      </c>
      <c r="J40" s="24">
        <v>1</v>
      </c>
      <c r="K40" s="24"/>
      <c r="L40" s="24">
        <v>1</v>
      </c>
      <c r="M40" s="24"/>
      <c r="N40" s="24">
        <v>5</v>
      </c>
      <c r="O40" s="24"/>
      <c r="P40" s="24"/>
      <c r="Q40" s="24"/>
      <c r="R40" s="24">
        <v>2</v>
      </c>
      <c r="S40" s="24"/>
      <c r="T40" s="24"/>
      <c r="U40" s="76"/>
      <c r="V40" s="76"/>
      <c r="W40" s="24"/>
      <c r="X40" s="24"/>
      <c r="Y40" s="24"/>
      <c r="Z40" s="24"/>
      <c r="AA40" s="24"/>
      <c r="AB40" s="24">
        <v>20</v>
      </c>
      <c r="AC40" s="24"/>
      <c r="AD40" s="24">
        <v>20</v>
      </c>
      <c r="AE40" s="24">
        <f t="shared" si="0"/>
        <v>13</v>
      </c>
      <c r="AF40" s="100"/>
      <c r="AG40" s="96"/>
      <c r="AH40" s="99"/>
    </row>
    <row r="41" spans="1:34" s="3" customFormat="1" ht="30.75" customHeight="1">
      <c r="A41" s="94">
        <v>18</v>
      </c>
      <c r="B41" s="95">
        <v>15</v>
      </c>
      <c r="C41" s="96">
        <v>10097338571</v>
      </c>
      <c r="D41" s="97" t="s">
        <v>58</v>
      </c>
      <c r="E41" s="98">
        <v>38425</v>
      </c>
      <c r="F41" s="96" t="s">
        <v>22</v>
      </c>
      <c r="G41" s="96" t="s">
        <v>21</v>
      </c>
      <c r="H41" s="96">
        <v>8</v>
      </c>
      <c r="I41" s="96">
        <v>10</v>
      </c>
      <c r="J41" s="24">
        <v>2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76"/>
      <c r="V41" s="76"/>
      <c r="W41" s="24"/>
      <c r="X41" s="24"/>
      <c r="Y41" s="24"/>
      <c r="Z41" s="24"/>
      <c r="AA41" s="24"/>
      <c r="AB41" s="24">
        <v>15</v>
      </c>
      <c r="AC41" s="24"/>
      <c r="AD41" s="24">
        <v>20</v>
      </c>
      <c r="AE41" s="24">
        <f t="shared" si="0"/>
        <v>0</v>
      </c>
      <c r="AF41" s="100"/>
      <c r="AG41" s="96"/>
      <c r="AH41" s="99"/>
    </row>
    <row r="42" spans="1:34" s="3" customFormat="1" ht="30.75" customHeight="1">
      <c r="A42" s="94">
        <v>19</v>
      </c>
      <c r="B42" s="95">
        <v>17</v>
      </c>
      <c r="C42" s="96">
        <v>10075644826</v>
      </c>
      <c r="D42" s="97" t="s">
        <v>55</v>
      </c>
      <c r="E42" s="98">
        <v>38042</v>
      </c>
      <c r="F42" s="96" t="s">
        <v>22</v>
      </c>
      <c r="G42" s="96" t="s">
        <v>21</v>
      </c>
      <c r="H42" s="96">
        <v>6</v>
      </c>
      <c r="I42" s="96">
        <v>4</v>
      </c>
      <c r="J42" s="24">
        <v>12</v>
      </c>
      <c r="K42" s="24"/>
      <c r="L42" s="24"/>
      <c r="M42" s="24"/>
      <c r="N42" s="24"/>
      <c r="O42" s="24"/>
      <c r="P42" s="24">
        <v>1</v>
      </c>
      <c r="Q42" s="24"/>
      <c r="R42" s="24"/>
      <c r="S42" s="24"/>
      <c r="T42" s="24"/>
      <c r="U42" s="76"/>
      <c r="V42" s="76"/>
      <c r="W42" s="24"/>
      <c r="X42" s="24"/>
      <c r="Y42" s="24"/>
      <c r="Z42" s="24"/>
      <c r="AA42" s="24"/>
      <c r="AB42" s="24">
        <v>19</v>
      </c>
      <c r="AC42" s="24"/>
      <c r="AD42" s="24">
        <v>60</v>
      </c>
      <c r="AE42" s="24">
        <f t="shared" si="0"/>
        <v>-37</v>
      </c>
      <c r="AF42" s="100"/>
      <c r="AG42" s="96"/>
      <c r="AH42" s="99"/>
    </row>
    <row r="43" spans="1:34" s="3" customFormat="1" ht="30.75" customHeight="1">
      <c r="A43" s="94">
        <v>20</v>
      </c>
      <c r="B43" s="95">
        <v>120</v>
      </c>
      <c r="C43" s="96">
        <v>10101780565</v>
      </c>
      <c r="D43" s="97" t="s">
        <v>93</v>
      </c>
      <c r="E43" s="98">
        <v>38579</v>
      </c>
      <c r="F43" s="96" t="s">
        <v>32</v>
      </c>
      <c r="G43" s="96" t="s">
        <v>91</v>
      </c>
      <c r="H43" s="96">
        <v>1</v>
      </c>
      <c r="I43" s="96">
        <v>2</v>
      </c>
      <c r="J43" s="24">
        <v>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76"/>
      <c r="V43" s="76"/>
      <c r="W43" s="24"/>
      <c r="X43" s="24"/>
      <c r="Y43" s="24"/>
      <c r="Z43" s="24"/>
      <c r="AA43" s="24"/>
      <c r="AB43" s="24"/>
      <c r="AC43" s="24"/>
      <c r="AD43" s="24">
        <v>40</v>
      </c>
      <c r="AE43" s="24"/>
      <c r="AF43" s="100"/>
      <c r="AG43" s="96"/>
      <c r="AH43" s="99" t="s">
        <v>74</v>
      </c>
    </row>
    <row r="44" spans="1:34" s="3" customFormat="1" ht="30.75" customHeight="1">
      <c r="A44" s="94">
        <v>21</v>
      </c>
      <c r="B44" s="95">
        <v>39</v>
      </c>
      <c r="C44" s="96">
        <v>10036077112</v>
      </c>
      <c r="D44" s="97" t="s">
        <v>94</v>
      </c>
      <c r="E44" s="98">
        <v>38453</v>
      </c>
      <c r="F44" s="96" t="s">
        <v>32</v>
      </c>
      <c r="G44" s="96" t="s">
        <v>67</v>
      </c>
      <c r="H44" s="96">
        <v>-40</v>
      </c>
      <c r="I44" s="96">
        <v>-40</v>
      </c>
      <c r="J44" s="24">
        <v>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76"/>
      <c r="V44" s="76"/>
      <c r="W44" s="24"/>
      <c r="X44" s="24"/>
      <c r="Y44" s="24"/>
      <c r="Z44" s="24"/>
      <c r="AA44" s="24"/>
      <c r="AB44" s="24"/>
      <c r="AC44" s="24"/>
      <c r="AD44" s="24">
        <v>40</v>
      </c>
      <c r="AE44" s="24"/>
      <c r="AF44" s="100"/>
      <c r="AG44" s="96"/>
      <c r="AH44" s="99" t="s">
        <v>74</v>
      </c>
    </row>
    <row r="45" spans="1:34" s="3" customFormat="1" ht="30.75" customHeight="1" thickBot="1">
      <c r="A45" s="94" t="s">
        <v>41</v>
      </c>
      <c r="B45" s="102">
        <v>121</v>
      </c>
      <c r="C45" s="103">
        <v>10006886576</v>
      </c>
      <c r="D45" s="104" t="s">
        <v>95</v>
      </c>
      <c r="E45" s="105">
        <v>33764</v>
      </c>
      <c r="F45" s="103" t="s">
        <v>31</v>
      </c>
      <c r="G45" s="103" t="s">
        <v>91</v>
      </c>
      <c r="H45" s="103">
        <v>-40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76"/>
      <c r="V45" s="76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  <c r="AH45" s="26"/>
    </row>
    <row r="46" spans="1:34" ht="8.25" customHeight="1" thickTop="1" thickBot="1">
      <c r="A46" s="113"/>
      <c r="B46" s="16"/>
      <c r="C46" s="16"/>
      <c r="D46" s="17"/>
      <c r="E46" s="4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14"/>
    </row>
    <row r="47" spans="1:34" ht="16" thickTop="1">
      <c r="A47" s="229" t="s">
        <v>4</v>
      </c>
      <c r="B47" s="230"/>
      <c r="C47" s="230"/>
      <c r="D47" s="230"/>
      <c r="E47" s="61"/>
      <c r="F47" s="61"/>
      <c r="G47" s="230" t="s">
        <v>5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1"/>
    </row>
    <row r="48" spans="1:34" ht="15">
      <c r="A48" s="62" t="s">
        <v>75</v>
      </c>
      <c r="B48" s="21"/>
      <c r="C48" s="58"/>
      <c r="D48" s="15"/>
      <c r="E48" s="45"/>
      <c r="F48" s="15"/>
      <c r="G48" s="22" t="s">
        <v>33</v>
      </c>
      <c r="H48" s="107">
        <v>3</v>
      </c>
      <c r="I48" s="79"/>
      <c r="J48" s="80"/>
      <c r="K48" s="80"/>
      <c r="L48" s="8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80"/>
      <c r="AC48" s="74"/>
      <c r="AD48" s="74"/>
      <c r="AE48" s="80"/>
      <c r="AF48" s="81"/>
      <c r="AG48" s="64" t="s">
        <v>31</v>
      </c>
      <c r="AH48" s="108">
        <f>COUNTIF(F24:F45,"ЗМС")</f>
        <v>1</v>
      </c>
    </row>
    <row r="49" spans="1:34" ht="15">
      <c r="A49" s="62" t="s">
        <v>79</v>
      </c>
      <c r="B49" s="21"/>
      <c r="C49" s="59"/>
      <c r="D49" s="20"/>
      <c r="E49" s="46"/>
      <c r="F49" s="20"/>
      <c r="G49" s="22" t="s">
        <v>26</v>
      </c>
      <c r="H49" s="107">
        <f>H50+H54</f>
        <v>22</v>
      </c>
      <c r="I49" s="8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C49" s="83"/>
      <c r="AD49" s="83"/>
      <c r="AF49" s="84"/>
      <c r="AG49" s="66" t="s">
        <v>19</v>
      </c>
      <c r="AH49" s="109">
        <f>COUNTIF(F24:F45,"МСМК")</f>
        <v>9</v>
      </c>
    </row>
    <row r="50" spans="1:34" ht="15">
      <c r="A50" s="62" t="s">
        <v>69</v>
      </c>
      <c r="B50" s="21"/>
      <c r="C50" s="36"/>
      <c r="D50" s="20"/>
      <c r="E50" s="46"/>
      <c r="F50" s="20"/>
      <c r="G50" s="22" t="s">
        <v>27</v>
      </c>
      <c r="H50" s="107">
        <f>H51+H52+H53</f>
        <v>22</v>
      </c>
      <c r="I50" s="8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C50" s="83"/>
      <c r="AD50" s="83"/>
      <c r="AF50" s="84"/>
      <c r="AG50" s="66" t="s">
        <v>22</v>
      </c>
      <c r="AH50" s="109">
        <f>COUNTIF(F24:F45,"МС")</f>
        <v>10</v>
      </c>
    </row>
    <row r="51" spans="1:34" ht="15">
      <c r="A51" s="62" t="s">
        <v>70</v>
      </c>
      <c r="B51" s="21"/>
      <c r="C51" s="36"/>
      <c r="D51" s="20"/>
      <c r="E51" s="46"/>
      <c r="F51" s="20"/>
      <c r="G51" s="22" t="s">
        <v>28</v>
      </c>
      <c r="H51" s="107">
        <f>COUNT(A24:A45)</f>
        <v>21</v>
      </c>
      <c r="I51" s="8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C51" s="83"/>
      <c r="AD51" s="83"/>
      <c r="AF51" s="84"/>
      <c r="AG51" s="66" t="s">
        <v>32</v>
      </c>
      <c r="AH51" s="109">
        <f>COUNTIF(F24:F45,"КМС")</f>
        <v>2</v>
      </c>
    </row>
    <row r="52" spans="1:34" ht="15">
      <c r="A52" s="33"/>
      <c r="B52" s="6"/>
      <c r="C52" s="60"/>
      <c r="D52" s="20"/>
      <c r="E52" s="46"/>
      <c r="F52" s="20"/>
      <c r="G52" s="22" t="s">
        <v>29</v>
      </c>
      <c r="H52" s="107">
        <f>COUNTIF(A24:A45,"НФ")</f>
        <v>1</v>
      </c>
      <c r="I52" s="8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C52" s="83"/>
      <c r="AD52" s="83"/>
      <c r="AF52" s="84"/>
      <c r="AG52" s="66" t="s">
        <v>37</v>
      </c>
      <c r="AH52" s="109">
        <f>COUNTIF(M24:M45,"1 СР")</f>
        <v>0</v>
      </c>
    </row>
    <row r="53" spans="1:34" ht="15">
      <c r="A53" s="23"/>
      <c r="B53" s="21"/>
      <c r="C53" s="36"/>
      <c r="D53" s="20"/>
      <c r="E53" s="46"/>
      <c r="F53" s="20"/>
      <c r="G53" s="22" t="s">
        <v>34</v>
      </c>
      <c r="H53" s="107">
        <f>COUNTIF(A24:A45,"ДСКВ")</f>
        <v>0</v>
      </c>
      <c r="I53" s="8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C53" s="83"/>
      <c r="AD53" s="83"/>
      <c r="AF53" s="84"/>
      <c r="AG53" s="66" t="s">
        <v>43</v>
      </c>
      <c r="AH53" s="109">
        <f>COUNTIF(M24:M45,"2 СР")</f>
        <v>0</v>
      </c>
    </row>
    <row r="54" spans="1:34" ht="15">
      <c r="A54" s="23"/>
      <c r="B54" s="21"/>
      <c r="C54" s="36"/>
      <c r="D54" s="20"/>
      <c r="E54" s="46"/>
      <c r="F54" s="20"/>
      <c r="G54" s="22" t="s">
        <v>30</v>
      </c>
      <c r="H54" s="110">
        <f>COUNTIF(A24:A45,"НС")</f>
        <v>0</v>
      </c>
      <c r="I54" s="85"/>
      <c r="J54" s="86"/>
      <c r="K54" s="86"/>
      <c r="L54" s="86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6"/>
      <c r="AC54" s="88"/>
      <c r="AD54" s="88"/>
      <c r="AE54" s="86"/>
      <c r="AF54" s="89"/>
      <c r="AG54" s="69" t="s">
        <v>44</v>
      </c>
      <c r="AH54" s="111">
        <f>COUNTIF(M24:M45,"3 СР")</f>
        <v>0</v>
      </c>
    </row>
    <row r="55" spans="1:34" ht="4.5" customHeight="1">
      <c r="A55" s="33"/>
      <c r="B55" s="12"/>
      <c r="C55" s="12"/>
      <c r="D55" s="6"/>
      <c r="E55" s="4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34"/>
    </row>
    <row r="56" spans="1:34" ht="16">
      <c r="A56" s="232"/>
      <c r="B56" s="233"/>
      <c r="C56" s="233"/>
      <c r="D56" s="233"/>
      <c r="E56" s="233"/>
      <c r="F56" s="233" t="s">
        <v>10</v>
      </c>
      <c r="G56" s="233"/>
      <c r="H56" s="233"/>
      <c r="I56" s="233"/>
      <c r="J56" s="233"/>
      <c r="K56" s="233"/>
      <c r="L56" s="233" t="s">
        <v>3</v>
      </c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 t="s">
        <v>42</v>
      </c>
      <c r="AC56" s="233"/>
      <c r="AD56" s="233"/>
      <c r="AE56" s="233"/>
      <c r="AF56" s="233"/>
      <c r="AG56" s="233"/>
      <c r="AH56" s="234"/>
    </row>
    <row r="57" spans="1:34" ht="16">
      <c r="A57" s="53"/>
      <c r="B57" s="54"/>
      <c r="C57" s="54"/>
      <c r="D57" s="54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6"/>
    </row>
    <row r="58" spans="1:34" ht="16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7"/>
    </row>
    <row r="59" spans="1:34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10"/>
      <c r="AC59" s="10"/>
      <c r="AD59" s="10"/>
      <c r="AE59" s="224"/>
      <c r="AF59" s="224"/>
      <c r="AG59" s="224"/>
      <c r="AH59" s="225"/>
    </row>
    <row r="60" spans="1:34">
      <c r="A60" s="72"/>
      <c r="D60" s="10"/>
      <c r="E60" s="4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73"/>
    </row>
    <row r="61" spans="1:34">
      <c r="A61" s="72"/>
      <c r="D61" s="10"/>
      <c r="E61" s="4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73"/>
    </row>
    <row r="62" spans="1:34" ht="17" thickBot="1">
      <c r="A62" s="226" t="s">
        <v>40</v>
      </c>
      <c r="B62" s="227"/>
      <c r="C62" s="227"/>
      <c r="D62" s="227"/>
      <c r="E62" s="227"/>
      <c r="F62" s="227" t="str">
        <f>G17</f>
        <v>Соловьев Г.Н. (ВК, Санкт-петербург)</v>
      </c>
      <c r="G62" s="227"/>
      <c r="H62" s="227"/>
      <c r="I62" s="227"/>
      <c r="J62" s="227"/>
      <c r="K62" s="227"/>
      <c r="L62" s="227" t="str">
        <f>G18</f>
        <v>Ярышева О.Ю. (ВК, Москва)</v>
      </c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 t="str">
        <f>G19</f>
        <v>Михайлова И.Н. (ВК, Санкт-Петербург)</v>
      </c>
      <c r="AC62" s="227"/>
      <c r="AD62" s="227"/>
      <c r="AE62" s="227"/>
      <c r="AF62" s="227"/>
      <c r="AG62" s="227"/>
      <c r="AH62" s="228"/>
    </row>
    <row r="63" spans="1:34" ht="15" thickTop="1"/>
  </sheetData>
  <mergeCells count="49"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A47:D47"/>
    <mergeCell ref="G47:AH47"/>
    <mergeCell ref="A56:E56"/>
    <mergeCell ref="F56:K56"/>
    <mergeCell ref="L56:AA56"/>
    <mergeCell ref="AB56:AH56"/>
    <mergeCell ref="A59:E59"/>
    <mergeCell ref="F59:AA59"/>
    <mergeCell ref="AE59:AH59"/>
    <mergeCell ref="A62:E62"/>
    <mergeCell ref="F62:K62"/>
    <mergeCell ref="L62:AA62"/>
    <mergeCell ref="AB62:AH62"/>
  </mergeCells>
  <conditionalFormatting sqref="AB43:AB44">
    <cfRule type="duplicateValues" dxfId="4" priority="1"/>
  </conditionalFormatting>
  <conditionalFormatting sqref="AB46:AD46 AB55:AD1048576 AC48:AD54 G48:G54 AB1:AD14 AB21 AB45 AB20:AD20">
    <cfRule type="duplicateValues" dxfId="3" priority="2"/>
  </conditionalFormatting>
  <printOptions horizontalCentered="1"/>
  <pageMargins left="0.19685039370078741" right="0.19685039370078741" top="0.35" bottom="0.28999999999999998" header="0.2" footer="0.2"/>
  <pageSetup paperSize="9" scale="5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F793-01BC-8144-91B9-34FB0D4E205F}">
  <sheetPr>
    <pageSetUpPr fitToPage="1"/>
  </sheetPr>
  <dimension ref="A1:AH55"/>
  <sheetViews>
    <sheetView view="pageBreakPreview" topLeftCell="A4" zoomScale="70" zoomScaleNormal="90" zoomScaleSheetLayoutView="70" workbookViewId="0">
      <selection activeCell="AH14" sqref="AH14"/>
    </sheetView>
  </sheetViews>
  <sheetFormatPr baseColWidth="10" defaultColWidth="9.1640625" defaultRowHeight="14"/>
  <cols>
    <col min="1" max="1" width="7" style="1" customWidth="1"/>
    <col min="2" max="2" width="7.83203125" style="10" customWidth="1"/>
    <col min="3" max="3" width="14.83203125" style="10" customWidth="1"/>
    <col min="4" max="4" width="25.1640625" style="1" customWidth="1"/>
    <col min="5" max="5" width="12.33203125" style="49" customWidth="1"/>
    <col min="6" max="6" width="8.83203125" style="1" customWidth="1"/>
    <col min="7" max="7" width="20.33203125" style="1" customWidth="1"/>
    <col min="8" max="8" width="7.5" style="1" customWidth="1"/>
    <col min="9" max="9" width="8.1640625" style="1" customWidth="1"/>
    <col min="10" max="10" width="11.5" style="1" customWidth="1"/>
    <col min="11" max="18" width="5" style="1" customWidth="1"/>
    <col min="19" max="19" width="2.5" style="1" hidden="1" customWidth="1"/>
    <col min="20" max="27" width="3.5" style="1" hidden="1" customWidth="1"/>
    <col min="28" max="28" width="13.1640625" style="1" customWidth="1"/>
    <col min="29" max="30" width="9.83203125" style="1" customWidth="1"/>
    <col min="31" max="31" width="10.33203125" style="1" customWidth="1"/>
    <col min="32" max="32" width="10.5" style="1" customWidth="1"/>
    <col min="33" max="33" width="13.1640625" style="1" customWidth="1"/>
    <col min="34" max="34" width="14.33203125" style="1" customWidth="1"/>
    <col min="35" max="16384" width="9.1640625" style="1"/>
  </cols>
  <sheetData>
    <row r="1" spans="1:34" ht="23.2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</row>
    <row r="2" spans="1:34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</row>
    <row r="3" spans="1:34" ht="23.25" customHeight="1">
      <c r="A3" s="264" t="s">
        <v>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ht="13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1:34" ht="9" customHeight="1">
      <c r="A5" s="264" t="s">
        <v>40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</row>
    <row r="6" spans="1:34" s="2" customFormat="1" ht="20.25" customHeight="1">
      <c r="A6" s="265" t="s">
        <v>71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</row>
    <row r="7" spans="1:34" s="2" customFormat="1" ht="18" customHeight="1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</row>
    <row r="8" spans="1:34" s="2" customFormat="1" ht="3" customHeight="1" thickBot="1">
      <c r="A8" s="266" t="s">
        <v>40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</row>
    <row r="9" spans="1:34" ht="24" customHeight="1" thickTop="1">
      <c r="A9" s="267" t="s">
        <v>20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9"/>
    </row>
    <row r="10" spans="1:34" ht="18" customHeight="1">
      <c r="A10" s="270" t="s">
        <v>45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2"/>
    </row>
    <row r="11" spans="1:34" ht="19.5" customHeight="1">
      <c r="A11" s="270" t="s">
        <v>76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2"/>
    </row>
    <row r="12" spans="1:34" ht="3.75" customHeight="1">
      <c r="A12" s="261" t="s">
        <v>40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3"/>
    </row>
    <row r="13" spans="1:34" ht="16">
      <c r="A13" s="90" t="s">
        <v>68</v>
      </c>
      <c r="B13" s="15"/>
      <c r="C13" s="38"/>
      <c r="D13" s="37"/>
      <c r="E13" s="39"/>
      <c r="F13" s="4"/>
      <c r="G13" s="51" t="s">
        <v>97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9"/>
      <c r="AH13" s="30" t="s">
        <v>46</v>
      </c>
    </row>
    <row r="14" spans="1:34" ht="16">
      <c r="A14" s="13" t="s">
        <v>78</v>
      </c>
      <c r="B14" s="9"/>
      <c r="C14" s="9"/>
      <c r="D14" s="50"/>
      <c r="E14" s="40"/>
      <c r="F14" s="5"/>
      <c r="G14" s="52" t="s">
        <v>98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 t="s">
        <v>132</v>
      </c>
      <c r="Y14" s="5"/>
      <c r="Z14" s="5"/>
      <c r="AA14" s="5"/>
      <c r="AB14" s="5"/>
      <c r="AC14" s="5"/>
      <c r="AD14" s="5"/>
      <c r="AE14" s="5"/>
      <c r="AF14" s="5"/>
      <c r="AG14" s="31"/>
      <c r="AH14" s="93" t="s">
        <v>132</v>
      </c>
    </row>
    <row r="15" spans="1:34" ht="15">
      <c r="A15" s="241" t="s">
        <v>8</v>
      </c>
      <c r="B15" s="242"/>
      <c r="C15" s="242"/>
      <c r="D15" s="242"/>
      <c r="E15" s="242"/>
      <c r="F15" s="242"/>
      <c r="G15" s="243"/>
      <c r="H15" s="244" t="s">
        <v>1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5"/>
    </row>
    <row r="16" spans="1:34" ht="15">
      <c r="A16" s="14" t="s">
        <v>16</v>
      </c>
      <c r="B16" s="21"/>
      <c r="C16" s="21"/>
      <c r="D16" s="8"/>
      <c r="E16" s="41"/>
      <c r="F16" s="8"/>
      <c r="G16" s="7" t="s">
        <v>40</v>
      </c>
      <c r="H16" s="246" t="s">
        <v>64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8"/>
    </row>
    <row r="17" spans="1:34" ht="15">
      <c r="A17" s="14" t="s">
        <v>17</v>
      </c>
      <c r="B17" s="21"/>
      <c r="C17" s="21"/>
      <c r="D17" s="6"/>
      <c r="E17" s="42"/>
      <c r="F17" s="6"/>
      <c r="G17" s="77" t="s">
        <v>62</v>
      </c>
      <c r="H17" s="249" t="s">
        <v>65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1"/>
    </row>
    <row r="18" spans="1:34" ht="15">
      <c r="A18" s="14" t="s">
        <v>18</v>
      </c>
      <c r="B18" s="21"/>
      <c r="C18" s="21"/>
      <c r="D18" s="7"/>
      <c r="E18" s="41"/>
      <c r="F18" s="8"/>
      <c r="G18" s="77" t="s">
        <v>73</v>
      </c>
      <c r="H18" s="249" t="s">
        <v>66</v>
      </c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1"/>
    </row>
    <row r="19" spans="1:34" ht="16" thickBot="1">
      <c r="A19" s="28" t="s">
        <v>14</v>
      </c>
      <c r="B19" s="19"/>
      <c r="C19" s="19"/>
      <c r="D19" s="18"/>
      <c r="E19" s="43"/>
      <c r="F19" s="27"/>
      <c r="G19" s="78" t="s">
        <v>63</v>
      </c>
      <c r="H19" s="252" t="s">
        <v>36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</row>
    <row r="20" spans="1:34" ht="6.75" customHeight="1" thickTop="1" thickBot="1">
      <c r="A20" s="17"/>
      <c r="B20" s="16"/>
      <c r="C20" s="16"/>
      <c r="D20" s="17"/>
      <c r="E20" s="4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7.25" customHeight="1" thickTop="1">
      <c r="A21" s="254" t="s">
        <v>6</v>
      </c>
      <c r="B21" s="235" t="s">
        <v>11</v>
      </c>
      <c r="C21" s="235" t="s">
        <v>39</v>
      </c>
      <c r="D21" s="235" t="s">
        <v>2</v>
      </c>
      <c r="E21" s="256" t="s">
        <v>35</v>
      </c>
      <c r="F21" s="235" t="s">
        <v>7</v>
      </c>
      <c r="G21" s="235" t="s">
        <v>12</v>
      </c>
      <c r="H21" s="258" t="s">
        <v>47</v>
      </c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35" t="s">
        <v>38</v>
      </c>
      <c r="AC21" s="259" t="s">
        <v>52</v>
      </c>
      <c r="AD21" s="259"/>
      <c r="AE21" s="235" t="s">
        <v>24</v>
      </c>
      <c r="AF21" s="235" t="s">
        <v>25</v>
      </c>
      <c r="AG21" s="237" t="s">
        <v>23</v>
      </c>
      <c r="AH21" s="239" t="s">
        <v>13</v>
      </c>
    </row>
    <row r="22" spans="1:34" ht="18.75" customHeight="1">
      <c r="A22" s="255"/>
      <c r="B22" s="236"/>
      <c r="C22" s="236"/>
      <c r="D22" s="236"/>
      <c r="E22" s="257"/>
      <c r="F22" s="236"/>
      <c r="G22" s="236"/>
      <c r="H22" s="236" t="s">
        <v>48</v>
      </c>
      <c r="I22" s="236" t="s">
        <v>49</v>
      </c>
      <c r="J22" s="236" t="s">
        <v>50</v>
      </c>
      <c r="K22" s="236" t="s">
        <v>51</v>
      </c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60"/>
      <c r="AD22" s="260"/>
      <c r="AE22" s="236"/>
      <c r="AF22" s="236"/>
      <c r="AG22" s="238"/>
      <c r="AH22" s="240"/>
    </row>
    <row r="23" spans="1:34" ht="20.25" customHeight="1">
      <c r="A23" s="255"/>
      <c r="B23" s="236"/>
      <c r="C23" s="236"/>
      <c r="D23" s="236"/>
      <c r="E23" s="257"/>
      <c r="F23" s="236"/>
      <c r="G23" s="236"/>
      <c r="H23" s="236"/>
      <c r="I23" s="236"/>
      <c r="J23" s="236"/>
      <c r="K23" s="71">
        <v>1</v>
      </c>
      <c r="L23" s="71">
        <v>2</v>
      </c>
      <c r="M23" s="71">
        <v>3</v>
      </c>
      <c r="N23" s="71">
        <v>4</v>
      </c>
      <c r="O23" s="71">
        <v>5</v>
      </c>
      <c r="P23" s="71">
        <v>6</v>
      </c>
      <c r="Q23" s="71">
        <v>7</v>
      </c>
      <c r="R23" s="71">
        <v>8</v>
      </c>
      <c r="S23" s="71">
        <v>9</v>
      </c>
      <c r="T23" s="71">
        <v>10</v>
      </c>
      <c r="U23" s="71">
        <v>11</v>
      </c>
      <c r="V23" s="71">
        <v>12</v>
      </c>
      <c r="W23" s="71">
        <v>13</v>
      </c>
      <c r="X23" s="71">
        <v>14</v>
      </c>
      <c r="Y23" s="71">
        <v>15</v>
      </c>
      <c r="Z23" s="71">
        <v>16</v>
      </c>
      <c r="AA23" s="71">
        <v>17</v>
      </c>
      <c r="AB23" s="236"/>
      <c r="AC23" s="75" t="s">
        <v>53</v>
      </c>
      <c r="AD23" s="75" t="s">
        <v>54</v>
      </c>
      <c r="AE23" s="236"/>
      <c r="AF23" s="236"/>
      <c r="AG23" s="238"/>
      <c r="AH23" s="240"/>
    </row>
    <row r="24" spans="1:34" s="3" customFormat="1" ht="30.75" customHeight="1">
      <c r="A24" s="94">
        <v>1</v>
      </c>
      <c r="B24" s="101">
        <v>31</v>
      </c>
      <c r="C24" s="96">
        <v>10007739974</v>
      </c>
      <c r="D24" s="97" t="s">
        <v>118</v>
      </c>
      <c r="E24" s="98">
        <v>34445</v>
      </c>
      <c r="F24" s="96" t="s">
        <v>31</v>
      </c>
      <c r="G24" s="96" t="s">
        <v>67</v>
      </c>
      <c r="H24" s="96">
        <v>30</v>
      </c>
      <c r="I24" s="96">
        <v>40</v>
      </c>
      <c r="J24" s="96">
        <v>40</v>
      </c>
      <c r="K24" s="24"/>
      <c r="L24" s="24">
        <v>2</v>
      </c>
      <c r="M24" s="24">
        <v>5</v>
      </c>
      <c r="N24" s="24">
        <v>2</v>
      </c>
      <c r="O24" s="24">
        <v>3</v>
      </c>
      <c r="P24" s="24">
        <v>1</v>
      </c>
      <c r="Q24" s="24">
        <v>2</v>
      </c>
      <c r="R24" s="24">
        <v>4</v>
      </c>
      <c r="S24" s="24">
        <v>3</v>
      </c>
      <c r="T24" s="24"/>
      <c r="U24" s="24"/>
      <c r="V24" s="24">
        <f t="shared" ref="V24:V35" si="0">(SUM(H24,I24,J24,K24:R24,T24))-U24</f>
        <v>129</v>
      </c>
      <c r="W24" s="24"/>
      <c r="X24" s="96"/>
      <c r="Y24" s="99"/>
      <c r="Z24" s="24"/>
      <c r="AA24" s="24"/>
      <c r="AB24" s="24">
        <v>3</v>
      </c>
      <c r="AC24" s="24"/>
      <c r="AD24" s="24"/>
      <c r="AE24" s="24">
        <v>129</v>
      </c>
      <c r="AF24" s="24"/>
      <c r="AG24" s="96"/>
      <c r="AH24" s="99"/>
    </row>
    <row r="25" spans="1:34" s="3" customFormat="1" ht="30.75" customHeight="1">
      <c r="A25" s="94">
        <v>2</v>
      </c>
      <c r="B25" s="101">
        <v>41</v>
      </c>
      <c r="C25" s="96">
        <v>10049916685</v>
      </c>
      <c r="D25" s="97" t="s">
        <v>112</v>
      </c>
      <c r="E25" s="98">
        <v>37678</v>
      </c>
      <c r="F25" s="96" t="s">
        <v>19</v>
      </c>
      <c r="G25" s="96" t="s">
        <v>21</v>
      </c>
      <c r="H25" s="96">
        <v>36</v>
      </c>
      <c r="I25" s="96">
        <v>38</v>
      </c>
      <c r="J25" s="96">
        <v>30</v>
      </c>
      <c r="K25" s="24">
        <v>1</v>
      </c>
      <c r="L25" s="24">
        <v>1</v>
      </c>
      <c r="M25" s="24"/>
      <c r="N25" s="24"/>
      <c r="O25" s="24"/>
      <c r="P25" s="24"/>
      <c r="Q25" s="24"/>
      <c r="R25" s="24">
        <v>10</v>
      </c>
      <c r="S25" s="24">
        <v>1</v>
      </c>
      <c r="T25" s="24"/>
      <c r="U25" s="24"/>
      <c r="V25" s="24">
        <f t="shared" si="0"/>
        <v>116</v>
      </c>
      <c r="W25" s="24"/>
      <c r="X25" s="96"/>
      <c r="Y25" s="99"/>
      <c r="Z25" s="24"/>
      <c r="AA25" s="24"/>
      <c r="AB25" s="24">
        <v>1</v>
      </c>
      <c r="AC25" s="24"/>
      <c r="AD25" s="24"/>
      <c r="AE25" s="24">
        <v>116</v>
      </c>
      <c r="AF25" s="24"/>
      <c r="AG25" s="96"/>
      <c r="AH25" s="99"/>
    </row>
    <row r="26" spans="1:34" s="3" customFormat="1" ht="30.75" customHeight="1">
      <c r="A26" s="94">
        <v>3</v>
      </c>
      <c r="B26" s="101">
        <v>77</v>
      </c>
      <c r="C26" s="96">
        <v>10091966589</v>
      </c>
      <c r="D26" s="97" t="s">
        <v>108</v>
      </c>
      <c r="E26" s="98">
        <v>36294</v>
      </c>
      <c r="F26" s="96" t="s">
        <v>22</v>
      </c>
      <c r="G26" s="96" t="s">
        <v>67</v>
      </c>
      <c r="H26" s="96">
        <v>28</v>
      </c>
      <c r="I26" s="96">
        <v>28</v>
      </c>
      <c r="J26" s="96">
        <v>38</v>
      </c>
      <c r="K26" s="96">
        <v>2</v>
      </c>
      <c r="L26" s="96">
        <v>3</v>
      </c>
      <c r="M26" s="96">
        <v>2</v>
      </c>
      <c r="N26" s="96">
        <v>3</v>
      </c>
      <c r="O26" s="96">
        <v>2</v>
      </c>
      <c r="P26" s="96">
        <v>3</v>
      </c>
      <c r="Q26" s="96">
        <v>1</v>
      </c>
      <c r="R26" s="96">
        <v>2</v>
      </c>
      <c r="S26" s="96">
        <v>4</v>
      </c>
      <c r="T26" s="96"/>
      <c r="U26" s="96"/>
      <c r="V26" s="24">
        <f t="shared" si="0"/>
        <v>112</v>
      </c>
      <c r="W26" s="24"/>
      <c r="X26" s="96"/>
      <c r="Y26" s="99"/>
      <c r="Z26" s="24"/>
      <c r="AA26" s="24"/>
      <c r="AB26" s="96">
        <v>4</v>
      </c>
      <c r="AC26" s="96"/>
      <c r="AD26" s="96"/>
      <c r="AE26" s="24">
        <v>112</v>
      </c>
      <c r="AF26" s="24"/>
      <c r="AG26" s="96"/>
      <c r="AH26" s="99"/>
    </row>
    <row r="27" spans="1:34" s="3" customFormat="1" ht="30.75" customHeight="1">
      <c r="A27" s="94">
        <v>4</v>
      </c>
      <c r="B27" s="101">
        <v>82</v>
      </c>
      <c r="C27" s="96">
        <v>10009721505</v>
      </c>
      <c r="D27" s="97" t="s">
        <v>111</v>
      </c>
      <c r="E27" s="98">
        <v>35616</v>
      </c>
      <c r="F27" s="96" t="s">
        <v>22</v>
      </c>
      <c r="G27" s="96" t="s">
        <v>67</v>
      </c>
      <c r="H27" s="96">
        <v>24</v>
      </c>
      <c r="I27" s="96">
        <v>36</v>
      </c>
      <c r="J27" s="96">
        <v>36</v>
      </c>
      <c r="K27" s="24">
        <v>3</v>
      </c>
      <c r="L27" s="24"/>
      <c r="M27" s="24">
        <v>1</v>
      </c>
      <c r="N27" s="24"/>
      <c r="O27" s="24"/>
      <c r="P27" s="24"/>
      <c r="Q27" s="24"/>
      <c r="R27" s="24"/>
      <c r="S27" s="24">
        <v>6</v>
      </c>
      <c r="T27" s="24"/>
      <c r="U27" s="24"/>
      <c r="V27" s="24">
        <f t="shared" si="0"/>
        <v>100</v>
      </c>
      <c r="W27" s="24"/>
      <c r="X27" s="96"/>
      <c r="Y27" s="99"/>
      <c r="Z27" s="24"/>
      <c r="AA27" s="24"/>
      <c r="AB27" s="24">
        <v>6</v>
      </c>
      <c r="AC27" s="24"/>
      <c r="AD27" s="24"/>
      <c r="AE27" s="24">
        <v>100</v>
      </c>
      <c r="AF27" s="24"/>
      <c r="AG27" s="96"/>
      <c r="AH27" s="99"/>
    </row>
    <row r="28" spans="1:34" s="3" customFormat="1" ht="30.75" customHeight="1">
      <c r="A28" s="94">
        <v>5</v>
      </c>
      <c r="B28" s="101">
        <v>83</v>
      </c>
      <c r="C28" s="96">
        <v>10009183557</v>
      </c>
      <c r="D28" s="97" t="s">
        <v>117</v>
      </c>
      <c r="E28" s="98">
        <v>35346</v>
      </c>
      <c r="F28" s="96" t="s">
        <v>19</v>
      </c>
      <c r="G28" s="96" t="s">
        <v>67</v>
      </c>
      <c r="H28" s="96">
        <v>38</v>
      </c>
      <c r="I28" s="96">
        <v>26</v>
      </c>
      <c r="J28" s="96">
        <v>26</v>
      </c>
      <c r="K28" s="24"/>
      <c r="L28" s="24"/>
      <c r="M28" s="24"/>
      <c r="N28" s="24"/>
      <c r="O28" s="24">
        <v>1</v>
      </c>
      <c r="P28" s="24">
        <v>2</v>
      </c>
      <c r="Q28" s="24"/>
      <c r="R28" s="24"/>
      <c r="S28" s="24">
        <v>10</v>
      </c>
      <c r="T28" s="24"/>
      <c r="U28" s="24"/>
      <c r="V28" s="24">
        <f t="shared" si="0"/>
        <v>93</v>
      </c>
      <c r="W28" s="24"/>
      <c r="X28" s="96"/>
      <c r="Y28" s="99"/>
      <c r="Z28" s="24"/>
      <c r="AA28" s="24"/>
      <c r="AB28" s="24">
        <v>10</v>
      </c>
      <c r="AC28" s="24"/>
      <c r="AD28" s="24"/>
      <c r="AE28" s="24">
        <v>93</v>
      </c>
      <c r="AF28" s="24"/>
      <c r="AG28" s="96"/>
      <c r="AH28" s="99"/>
    </row>
    <row r="29" spans="1:34" s="3" customFormat="1" ht="30.75" customHeight="1">
      <c r="A29" s="94">
        <v>6</v>
      </c>
      <c r="B29" s="101">
        <v>80</v>
      </c>
      <c r="C29" s="96">
        <v>10036076809</v>
      </c>
      <c r="D29" s="97" t="s">
        <v>110</v>
      </c>
      <c r="E29" s="98">
        <v>37700</v>
      </c>
      <c r="F29" s="96" t="s">
        <v>19</v>
      </c>
      <c r="G29" s="96" t="s">
        <v>67</v>
      </c>
      <c r="H29" s="96">
        <v>34</v>
      </c>
      <c r="I29" s="96">
        <v>20</v>
      </c>
      <c r="J29" s="96">
        <v>32</v>
      </c>
      <c r="K29" s="24"/>
      <c r="L29" s="24"/>
      <c r="M29" s="24"/>
      <c r="N29" s="24"/>
      <c r="O29" s="24"/>
      <c r="P29" s="24">
        <v>5</v>
      </c>
      <c r="Q29" s="24"/>
      <c r="R29" s="24"/>
      <c r="S29" s="24">
        <v>8</v>
      </c>
      <c r="T29" s="24"/>
      <c r="U29" s="24"/>
      <c r="V29" s="24">
        <f t="shared" si="0"/>
        <v>91</v>
      </c>
      <c r="W29" s="24"/>
      <c r="X29" s="96"/>
      <c r="Y29" s="99"/>
      <c r="Z29" s="24"/>
      <c r="AA29" s="24"/>
      <c r="AB29" s="24">
        <v>8</v>
      </c>
      <c r="AC29" s="24"/>
      <c r="AD29" s="24"/>
      <c r="AE29" s="24">
        <v>91</v>
      </c>
      <c r="AF29" s="24"/>
      <c r="AG29" s="96"/>
      <c r="AH29" s="99"/>
    </row>
    <row r="30" spans="1:34" s="3" customFormat="1" ht="30.75" customHeight="1">
      <c r="A30" s="94">
        <v>7</v>
      </c>
      <c r="B30" s="101">
        <v>42</v>
      </c>
      <c r="C30" s="96">
        <v>10094559422</v>
      </c>
      <c r="D30" s="97" t="s">
        <v>115</v>
      </c>
      <c r="E30" s="98">
        <v>38505</v>
      </c>
      <c r="F30" s="96" t="s">
        <v>22</v>
      </c>
      <c r="G30" s="96" t="s">
        <v>21</v>
      </c>
      <c r="H30" s="96">
        <v>32</v>
      </c>
      <c r="I30" s="96">
        <v>30</v>
      </c>
      <c r="J30" s="96">
        <v>24</v>
      </c>
      <c r="K30" s="24"/>
      <c r="L30" s="24"/>
      <c r="M30" s="24"/>
      <c r="N30" s="24">
        <v>1</v>
      </c>
      <c r="O30" s="24"/>
      <c r="P30" s="24"/>
      <c r="Q30" s="24">
        <v>3</v>
      </c>
      <c r="R30" s="24"/>
      <c r="S30" s="24">
        <v>9</v>
      </c>
      <c r="T30" s="24"/>
      <c r="U30" s="24"/>
      <c r="V30" s="24">
        <f t="shared" si="0"/>
        <v>90</v>
      </c>
      <c r="W30" s="24"/>
      <c r="X30" s="96"/>
      <c r="Y30" s="99"/>
      <c r="Z30" s="25"/>
      <c r="AA30" s="25"/>
      <c r="AB30" s="24">
        <v>9</v>
      </c>
      <c r="AC30" s="24"/>
      <c r="AD30" s="24"/>
      <c r="AE30" s="24">
        <v>90</v>
      </c>
      <c r="AF30" s="24"/>
      <c r="AG30" s="96"/>
      <c r="AH30" s="99"/>
    </row>
    <row r="31" spans="1:34" s="3" customFormat="1" ht="30.75" customHeight="1">
      <c r="A31" s="94">
        <v>8</v>
      </c>
      <c r="B31" s="101">
        <v>112</v>
      </c>
      <c r="C31" s="96">
        <v>10088344146</v>
      </c>
      <c r="D31" s="97" t="s">
        <v>121</v>
      </c>
      <c r="E31" s="98">
        <v>38624</v>
      </c>
      <c r="F31" s="96" t="s">
        <v>22</v>
      </c>
      <c r="G31" s="96" t="s">
        <v>21</v>
      </c>
      <c r="H31" s="96">
        <v>26</v>
      </c>
      <c r="I31" s="96">
        <v>22</v>
      </c>
      <c r="J31" s="96">
        <v>22</v>
      </c>
      <c r="K31" s="24"/>
      <c r="L31" s="24"/>
      <c r="M31" s="24"/>
      <c r="N31" s="24"/>
      <c r="O31" s="24"/>
      <c r="P31" s="24"/>
      <c r="Q31" s="24"/>
      <c r="R31" s="24"/>
      <c r="S31" s="24">
        <v>7</v>
      </c>
      <c r="T31" s="24"/>
      <c r="U31" s="24"/>
      <c r="V31" s="24">
        <f t="shared" si="0"/>
        <v>70</v>
      </c>
      <c r="W31" s="24"/>
      <c r="X31" s="96"/>
      <c r="Y31" s="99"/>
      <c r="Z31" s="24"/>
      <c r="AA31" s="24"/>
      <c r="AB31" s="24">
        <v>7</v>
      </c>
      <c r="AC31" s="24"/>
      <c r="AD31" s="24"/>
      <c r="AE31" s="24">
        <v>70</v>
      </c>
      <c r="AF31" s="24"/>
      <c r="AG31" s="96"/>
      <c r="AH31" s="99"/>
    </row>
    <row r="32" spans="1:34" s="3" customFormat="1" ht="30.75" customHeight="1">
      <c r="A32" s="94">
        <v>9</v>
      </c>
      <c r="B32" s="101">
        <v>117</v>
      </c>
      <c r="C32" s="96">
        <v>10091170179</v>
      </c>
      <c r="D32" s="97" t="s">
        <v>124</v>
      </c>
      <c r="E32" s="98">
        <v>38712</v>
      </c>
      <c r="F32" s="96" t="s">
        <v>22</v>
      </c>
      <c r="G32" s="96" t="s">
        <v>91</v>
      </c>
      <c r="H32" s="96">
        <v>18</v>
      </c>
      <c r="I32" s="96">
        <v>16</v>
      </c>
      <c r="J32" s="96">
        <v>34</v>
      </c>
      <c r="K32" s="24"/>
      <c r="L32" s="24"/>
      <c r="M32" s="24"/>
      <c r="N32" s="24"/>
      <c r="O32" s="24"/>
      <c r="P32" s="24"/>
      <c r="Q32" s="24"/>
      <c r="R32" s="24"/>
      <c r="S32" s="24">
        <v>5</v>
      </c>
      <c r="T32" s="24"/>
      <c r="U32" s="24"/>
      <c r="V32" s="24">
        <f t="shared" si="0"/>
        <v>68</v>
      </c>
      <c r="W32" s="24"/>
      <c r="X32" s="96"/>
      <c r="Y32" s="99"/>
      <c r="Z32" s="24"/>
      <c r="AA32" s="24"/>
      <c r="AB32" s="24">
        <v>5</v>
      </c>
      <c r="AC32" s="24"/>
      <c r="AD32" s="24"/>
      <c r="AE32" s="24">
        <v>68</v>
      </c>
      <c r="AF32" s="24"/>
      <c r="AG32" s="96"/>
      <c r="AH32" s="99"/>
    </row>
    <row r="33" spans="1:34" s="3" customFormat="1" ht="30.75" customHeight="1">
      <c r="A33" s="94">
        <v>10</v>
      </c>
      <c r="B33" s="101">
        <v>116</v>
      </c>
      <c r="C33" s="96">
        <v>10036017494</v>
      </c>
      <c r="D33" s="97" t="s">
        <v>125</v>
      </c>
      <c r="E33" s="98">
        <v>37057</v>
      </c>
      <c r="F33" s="96" t="s">
        <v>22</v>
      </c>
      <c r="G33" s="96" t="s">
        <v>91</v>
      </c>
      <c r="H33" s="96">
        <v>16</v>
      </c>
      <c r="I33" s="96">
        <v>24</v>
      </c>
      <c r="J33" s="96">
        <v>16</v>
      </c>
      <c r="K33" s="24"/>
      <c r="L33" s="24"/>
      <c r="M33" s="24"/>
      <c r="N33" s="24"/>
      <c r="O33" s="24"/>
      <c r="P33" s="24"/>
      <c r="Q33" s="24"/>
      <c r="R33" s="24"/>
      <c r="S33" s="24">
        <v>11</v>
      </c>
      <c r="T33" s="24"/>
      <c r="U33" s="24"/>
      <c r="V33" s="24">
        <f t="shared" si="0"/>
        <v>56</v>
      </c>
      <c r="W33" s="24"/>
      <c r="X33" s="96"/>
      <c r="Y33" s="99"/>
      <c r="Z33" s="24"/>
      <c r="AA33" s="24"/>
      <c r="AB33" s="24">
        <v>11</v>
      </c>
      <c r="AC33" s="24"/>
      <c r="AD33" s="24"/>
      <c r="AE33" s="24">
        <v>56</v>
      </c>
      <c r="AF33" s="24"/>
      <c r="AG33" s="96"/>
      <c r="AH33" s="99"/>
    </row>
    <row r="34" spans="1:34" s="3" customFormat="1" ht="30.75" customHeight="1">
      <c r="A34" s="94">
        <v>11</v>
      </c>
      <c r="B34" s="95">
        <v>75</v>
      </c>
      <c r="C34" s="96">
        <v>10094255385</v>
      </c>
      <c r="D34" s="97" t="s">
        <v>126</v>
      </c>
      <c r="E34" s="98">
        <v>39316</v>
      </c>
      <c r="F34" s="96" t="s">
        <v>22</v>
      </c>
      <c r="G34" s="96" t="s">
        <v>67</v>
      </c>
      <c r="H34" s="96">
        <v>14</v>
      </c>
      <c r="I34" s="96">
        <v>-40</v>
      </c>
      <c r="J34" s="96">
        <v>12</v>
      </c>
      <c r="K34" s="24"/>
      <c r="L34" s="24"/>
      <c r="M34" s="24"/>
      <c r="N34" s="24"/>
      <c r="O34" s="24"/>
      <c r="P34" s="24"/>
      <c r="Q34" s="24"/>
      <c r="R34" s="24"/>
      <c r="S34" s="24">
        <v>15</v>
      </c>
      <c r="T34" s="24"/>
      <c r="U34" s="24">
        <v>40</v>
      </c>
      <c r="V34" s="24">
        <f t="shared" si="0"/>
        <v>-54</v>
      </c>
      <c r="W34" s="24"/>
      <c r="X34" s="96"/>
      <c r="Y34" s="99"/>
      <c r="Z34" s="24"/>
      <c r="AA34" s="24"/>
      <c r="AB34" s="24">
        <v>15</v>
      </c>
      <c r="AC34" s="24"/>
      <c r="AD34" s="24">
        <v>40</v>
      </c>
      <c r="AE34" s="24">
        <v>-54</v>
      </c>
      <c r="AF34" s="24"/>
      <c r="AG34" s="96"/>
      <c r="AH34" s="99"/>
    </row>
    <row r="35" spans="1:34" s="3" customFormat="1" ht="30.75" customHeight="1">
      <c r="A35" s="94">
        <v>12</v>
      </c>
      <c r="B35" s="95">
        <v>76</v>
      </c>
      <c r="C35" s="96">
        <v>10007498585</v>
      </c>
      <c r="D35" s="97" t="s">
        <v>127</v>
      </c>
      <c r="E35" s="98">
        <v>39346</v>
      </c>
      <c r="F35" s="96" t="s">
        <v>22</v>
      </c>
      <c r="G35" s="96" t="s">
        <v>67</v>
      </c>
      <c r="H35" s="96">
        <v>8</v>
      </c>
      <c r="I35" s="96">
        <v>-40</v>
      </c>
      <c r="J35" s="96">
        <v>10</v>
      </c>
      <c r="K35" s="24"/>
      <c r="L35" s="24"/>
      <c r="M35" s="24"/>
      <c r="N35" s="24"/>
      <c r="O35" s="24"/>
      <c r="P35" s="24"/>
      <c r="Q35" s="24"/>
      <c r="R35" s="24"/>
      <c r="S35" s="24">
        <v>13</v>
      </c>
      <c r="T35" s="24"/>
      <c r="U35" s="24">
        <v>40</v>
      </c>
      <c r="V35" s="24">
        <f t="shared" si="0"/>
        <v>-62</v>
      </c>
      <c r="W35" s="24"/>
      <c r="X35" s="96"/>
      <c r="Y35" s="99"/>
      <c r="Z35" s="24"/>
      <c r="AA35" s="24"/>
      <c r="AB35" s="24">
        <v>13</v>
      </c>
      <c r="AC35" s="24"/>
      <c r="AD35" s="24">
        <v>40</v>
      </c>
      <c r="AE35" s="24">
        <v>-62</v>
      </c>
      <c r="AF35" s="24"/>
      <c r="AG35" s="96"/>
      <c r="AH35" s="99"/>
    </row>
    <row r="36" spans="1:34" s="3" customFormat="1" ht="30.75" customHeight="1">
      <c r="A36" s="94">
        <v>13</v>
      </c>
      <c r="B36" s="95">
        <v>89</v>
      </c>
      <c r="C36" s="96">
        <v>10101387010</v>
      </c>
      <c r="D36" s="97" t="s">
        <v>128</v>
      </c>
      <c r="E36" s="98">
        <v>38387</v>
      </c>
      <c r="F36" s="96" t="s">
        <v>22</v>
      </c>
      <c r="G36" s="96" t="s">
        <v>129</v>
      </c>
      <c r="H36" s="96">
        <v>10</v>
      </c>
      <c r="I36" s="96">
        <v>-40</v>
      </c>
      <c r="J36" s="96">
        <v>14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v>40</v>
      </c>
      <c r="V36" s="24"/>
      <c r="W36" s="24"/>
      <c r="X36" s="96"/>
      <c r="Y36" s="99" t="s">
        <v>77</v>
      </c>
      <c r="Z36" s="24"/>
      <c r="AA36" s="24"/>
      <c r="AB36" s="24"/>
      <c r="AC36" s="24"/>
      <c r="AD36" s="24">
        <v>40</v>
      </c>
      <c r="AE36" s="24"/>
      <c r="AF36" s="24"/>
      <c r="AG36" s="96"/>
      <c r="AH36" s="99" t="s">
        <v>77</v>
      </c>
    </row>
    <row r="37" spans="1:34" s="3" customFormat="1" ht="30.75" customHeight="1" thickBot="1">
      <c r="A37" s="222" t="s">
        <v>41</v>
      </c>
      <c r="B37" s="112">
        <v>88</v>
      </c>
      <c r="C37" s="103">
        <v>10007740277</v>
      </c>
      <c r="D37" s="104" t="s">
        <v>130</v>
      </c>
      <c r="E37" s="105">
        <v>34840</v>
      </c>
      <c r="F37" s="103" t="s">
        <v>19</v>
      </c>
      <c r="G37" s="103" t="s">
        <v>131</v>
      </c>
      <c r="H37" s="103">
        <v>12</v>
      </c>
      <c r="I37" s="103"/>
      <c r="J37" s="10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103"/>
      <c r="Y37" s="106"/>
      <c r="Z37" s="24"/>
      <c r="AA37" s="24"/>
      <c r="AB37" s="63"/>
      <c r="AC37" s="63"/>
      <c r="AD37" s="63"/>
      <c r="AE37" s="63"/>
      <c r="AF37" s="63"/>
      <c r="AG37" s="103"/>
      <c r="AH37" s="106"/>
    </row>
    <row r="38" spans="1:34" ht="8.25" customHeight="1" thickTop="1" thickBot="1">
      <c r="A38" s="17"/>
      <c r="B38" s="16"/>
      <c r="C38" s="16"/>
      <c r="D38" s="17"/>
      <c r="E38" s="4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6" thickTop="1">
      <c r="A39" s="229" t="s">
        <v>4</v>
      </c>
      <c r="B39" s="230"/>
      <c r="C39" s="230"/>
      <c r="D39" s="230"/>
      <c r="E39" s="61"/>
      <c r="F39" s="61"/>
      <c r="G39" s="230" t="s">
        <v>5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1"/>
    </row>
    <row r="40" spans="1:34" ht="15">
      <c r="A40" s="62" t="s">
        <v>75</v>
      </c>
      <c r="B40" s="21"/>
      <c r="C40" s="58"/>
      <c r="D40" s="15"/>
      <c r="E40" s="45"/>
      <c r="F40" s="15"/>
      <c r="G40" s="22" t="s">
        <v>33</v>
      </c>
      <c r="H40" s="35">
        <v>5</v>
      </c>
      <c r="I40" s="79"/>
      <c r="J40" s="80"/>
      <c r="K40" s="80"/>
      <c r="L40" s="8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80"/>
      <c r="AC40" s="74"/>
      <c r="AD40" s="74"/>
      <c r="AE40" s="80"/>
      <c r="AF40" s="81"/>
      <c r="AG40" s="64" t="s">
        <v>31</v>
      </c>
      <c r="AH40" s="65">
        <f>COUNTIF(F24:F37,"ЗМС")</f>
        <v>1</v>
      </c>
    </row>
    <row r="41" spans="1:34" ht="15">
      <c r="A41" s="62" t="s">
        <v>96</v>
      </c>
      <c r="B41" s="21"/>
      <c r="C41" s="59"/>
      <c r="D41" s="20"/>
      <c r="E41" s="46"/>
      <c r="F41" s="20"/>
      <c r="G41" s="22" t="s">
        <v>26</v>
      </c>
      <c r="H41" s="35">
        <f>H42+H46</f>
        <v>14</v>
      </c>
      <c r="I41" s="8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C41" s="83"/>
      <c r="AD41" s="83"/>
      <c r="AF41" s="84"/>
      <c r="AG41" s="66" t="s">
        <v>19</v>
      </c>
      <c r="AH41" s="67">
        <f>COUNTIF(F24:F37,"МСМК")</f>
        <v>4</v>
      </c>
    </row>
    <row r="42" spans="1:34" ht="15">
      <c r="A42" s="62" t="s">
        <v>69</v>
      </c>
      <c r="B42" s="21"/>
      <c r="C42" s="36"/>
      <c r="D42" s="20"/>
      <c r="E42" s="46"/>
      <c r="F42" s="20"/>
      <c r="G42" s="22" t="s">
        <v>27</v>
      </c>
      <c r="H42" s="35">
        <f>H43+H44+H45</f>
        <v>14</v>
      </c>
      <c r="I42" s="8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C42" s="83"/>
      <c r="AD42" s="83"/>
      <c r="AF42" s="84"/>
      <c r="AG42" s="66" t="s">
        <v>22</v>
      </c>
      <c r="AH42" s="67">
        <f>COUNTIF(F24:F37,"МС")</f>
        <v>9</v>
      </c>
    </row>
    <row r="43" spans="1:34" ht="15">
      <c r="A43" s="62" t="s">
        <v>70</v>
      </c>
      <c r="B43" s="21"/>
      <c r="C43" s="36"/>
      <c r="D43" s="20"/>
      <c r="E43" s="46"/>
      <c r="F43" s="20"/>
      <c r="G43" s="22" t="s">
        <v>28</v>
      </c>
      <c r="H43" s="35">
        <f>COUNT(A24:A37)</f>
        <v>13</v>
      </c>
      <c r="I43" s="8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C43" s="83"/>
      <c r="AD43" s="83"/>
      <c r="AF43" s="84"/>
      <c r="AG43" s="66" t="s">
        <v>32</v>
      </c>
      <c r="AH43" s="67">
        <f>COUNTIF(F24:F37,"КМС")</f>
        <v>0</v>
      </c>
    </row>
    <row r="44" spans="1:34" ht="15">
      <c r="A44" s="33"/>
      <c r="B44" s="6"/>
      <c r="C44" s="60"/>
      <c r="D44" s="20"/>
      <c r="E44" s="46"/>
      <c r="F44" s="20"/>
      <c r="G44" s="22" t="s">
        <v>29</v>
      </c>
      <c r="H44" s="35">
        <f>COUNTIF(A24:A37,"НФ")</f>
        <v>1</v>
      </c>
      <c r="I44" s="8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C44" s="83"/>
      <c r="AD44" s="83"/>
      <c r="AF44" s="84"/>
      <c r="AG44" s="66" t="s">
        <v>37</v>
      </c>
      <c r="AH44" s="67">
        <f>COUNTIF(F24:F37,"1 СР")</f>
        <v>0</v>
      </c>
    </row>
    <row r="45" spans="1:34" ht="15">
      <c r="A45" s="23"/>
      <c r="B45" s="21"/>
      <c r="C45" s="36"/>
      <c r="D45" s="20"/>
      <c r="E45" s="46"/>
      <c r="F45" s="20"/>
      <c r="G45" s="22" t="s">
        <v>34</v>
      </c>
      <c r="H45" s="35">
        <f>COUNTIF(A24:A37,"ДСКВ")</f>
        <v>0</v>
      </c>
      <c r="I45" s="8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C45" s="83"/>
      <c r="AD45" s="83"/>
      <c r="AF45" s="84"/>
      <c r="AG45" s="66" t="s">
        <v>43</v>
      </c>
      <c r="AH45" s="67">
        <f>COUNTIF(F24:F37,"2 СР")</f>
        <v>0</v>
      </c>
    </row>
    <row r="46" spans="1:34" ht="15">
      <c r="A46" s="23"/>
      <c r="B46" s="21"/>
      <c r="C46" s="36"/>
      <c r="D46" s="20"/>
      <c r="E46" s="46"/>
      <c r="F46" s="20"/>
      <c r="G46" s="22" t="s">
        <v>30</v>
      </c>
      <c r="H46" s="68">
        <f>COUNTIF(A24:A37,"НС")</f>
        <v>0</v>
      </c>
      <c r="I46" s="85"/>
      <c r="J46" s="86"/>
      <c r="K46" s="86"/>
      <c r="L46" s="86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6"/>
      <c r="AC46" s="88"/>
      <c r="AD46" s="88"/>
      <c r="AE46" s="86"/>
      <c r="AF46" s="89"/>
      <c r="AG46" s="69" t="s">
        <v>44</v>
      </c>
      <c r="AH46" s="70">
        <f>COUNTIF(F24:F37,"3 СР")</f>
        <v>0</v>
      </c>
    </row>
    <row r="47" spans="1:34" ht="4.5" customHeight="1">
      <c r="A47" s="33"/>
      <c r="B47" s="12"/>
      <c r="C47" s="12"/>
      <c r="D47" s="6"/>
      <c r="E47" s="4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34"/>
    </row>
    <row r="48" spans="1:34" ht="16">
      <c r="A48" s="232"/>
      <c r="B48" s="233"/>
      <c r="C48" s="233"/>
      <c r="D48" s="233"/>
      <c r="E48" s="233"/>
      <c r="F48" s="233" t="s">
        <v>10</v>
      </c>
      <c r="G48" s="233"/>
      <c r="H48" s="233"/>
      <c r="I48" s="233"/>
      <c r="J48" s="233"/>
      <c r="K48" s="233"/>
      <c r="L48" s="233" t="s">
        <v>3</v>
      </c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 t="s">
        <v>42</v>
      </c>
      <c r="AC48" s="233"/>
      <c r="AD48" s="233"/>
      <c r="AE48" s="233"/>
      <c r="AF48" s="233"/>
      <c r="AG48" s="233"/>
      <c r="AH48" s="234"/>
    </row>
    <row r="49" spans="1:34" ht="16">
      <c r="A49" s="53"/>
      <c r="B49" s="54"/>
      <c r="C49" s="54"/>
      <c r="D49" s="54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/>
    </row>
    <row r="50" spans="1:34" ht="16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7"/>
    </row>
    <row r="51" spans="1:34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10"/>
      <c r="AC51" s="10"/>
      <c r="AD51" s="10"/>
      <c r="AE51" s="224"/>
      <c r="AF51" s="224"/>
      <c r="AG51" s="224"/>
      <c r="AH51" s="225"/>
    </row>
    <row r="52" spans="1:34">
      <c r="A52" s="72"/>
      <c r="D52" s="10"/>
      <c r="E52" s="4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73"/>
    </row>
    <row r="53" spans="1:34">
      <c r="A53" s="72"/>
      <c r="D53" s="10"/>
      <c r="E53" s="4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73"/>
    </row>
    <row r="54" spans="1:34" ht="17" thickBot="1">
      <c r="A54" s="226" t="s">
        <v>40</v>
      </c>
      <c r="B54" s="227"/>
      <c r="C54" s="227"/>
      <c r="D54" s="227"/>
      <c r="E54" s="227"/>
      <c r="F54" s="227" t="str">
        <f>G17</f>
        <v>Соловьев Г.Н. (ВК, Санкт-петербург)</v>
      </c>
      <c r="G54" s="227"/>
      <c r="H54" s="227"/>
      <c r="I54" s="227"/>
      <c r="J54" s="227"/>
      <c r="K54" s="227"/>
      <c r="L54" s="227" t="str">
        <f>G18</f>
        <v>Ярышева О.Ю. (ВК, Москва)</v>
      </c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 t="str">
        <f>G19</f>
        <v>Михайлова И.Н. (ВК, Санкт-Петербург)</v>
      </c>
      <c r="AC54" s="227"/>
      <c r="AD54" s="227"/>
      <c r="AE54" s="227"/>
      <c r="AF54" s="227"/>
      <c r="AG54" s="227"/>
      <c r="AH54" s="228"/>
    </row>
    <row r="55" spans="1:34" ht="15" thickTop="1"/>
  </sheetData>
  <mergeCells count="49"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A39:D39"/>
    <mergeCell ref="G39:AH39"/>
    <mergeCell ref="A48:E48"/>
    <mergeCell ref="F48:K48"/>
    <mergeCell ref="L48:AA48"/>
    <mergeCell ref="AB48:AH48"/>
    <mergeCell ref="A51:E51"/>
    <mergeCell ref="F51:AA51"/>
    <mergeCell ref="AE51:AH51"/>
    <mergeCell ref="A54:E54"/>
    <mergeCell ref="F54:K54"/>
    <mergeCell ref="L54:AA54"/>
    <mergeCell ref="AB54:AH54"/>
  </mergeCells>
  <conditionalFormatting sqref="AB38:AD38 AB47:AD1048576 AC40:AD46 G40:G46 AB1:AD14 AB21 AB20:AD20">
    <cfRule type="duplicateValues" dxfId="2" priority="1"/>
  </conditionalFormatting>
  <printOptions horizontalCentered="1"/>
  <pageMargins left="0.19685039370078741" right="0.19685039370078741" top="0.35" bottom="0.28999999999999998" header="0.2" footer="0.2"/>
  <pageSetup paperSize="9" scale="5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DC18-6738-4D8B-BBD2-48D6691759F0}">
  <dimension ref="A1:Z58"/>
  <sheetViews>
    <sheetView topLeftCell="G7" workbookViewId="0">
      <selection activeCell="Z14" sqref="Z14"/>
    </sheetView>
  </sheetViews>
  <sheetFormatPr baseColWidth="10" defaultColWidth="9.1640625" defaultRowHeight="14"/>
  <cols>
    <col min="1" max="1" width="7" style="115" customWidth="1"/>
    <col min="2" max="2" width="7.83203125" style="153" customWidth="1"/>
    <col min="3" max="3" width="12.5" style="154" customWidth="1"/>
    <col min="4" max="4" width="20.5" style="115" bestFit="1" customWidth="1"/>
    <col min="5" max="5" width="12.33203125" style="155" customWidth="1"/>
    <col min="6" max="6" width="8.83203125" style="115" customWidth="1"/>
    <col min="7" max="7" width="20.33203125" style="115" customWidth="1"/>
    <col min="8" max="19" width="3.1640625" style="115" customWidth="1"/>
    <col min="20" max="20" width="13.1640625" style="115" customWidth="1"/>
    <col min="21" max="22" width="9.83203125" style="115" customWidth="1"/>
    <col min="23" max="23" width="10.33203125" style="115" customWidth="1"/>
    <col min="24" max="24" width="10.5" style="115" customWidth="1"/>
    <col min="25" max="25" width="13.1640625" style="115" customWidth="1"/>
    <col min="26" max="26" width="14.33203125" style="115" customWidth="1"/>
    <col min="27" max="28" width="9.1640625" style="115"/>
    <col min="29" max="55" width="2.33203125" style="115" customWidth="1"/>
    <col min="56" max="56" width="26.83203125" style="115" customWidth="1"/>
    <col min="57" max="16384" width="9.1640625" style="115"/>
  </cols>
  <sheetData>
    <row r="1" spans="1:26" ht="23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</row>
    <row r="2" spans="1:26" ht="11.2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</row>
    <row r="3" spans="1:26" ht="23.25" customHeight="1">
      <c r="A3" s="329" t="s">
        <v>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26" ht="13.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26" ht="9" customHeight="1">
      <c r="A5" s="329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s="116" customFormat="1" ht="20.25" customHeight="1">
      <c r="A6" s="330" t="s">
        <v>71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</row>
    <row r="7" spans="1:26" s="116" customFormat="1" ht="18" customHeight="1">
      <c r="A7" s="319" t="s">
        <v>15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</row>
    <row r="8" spans="1:26" s="116" customFormat="1" ht="3" customHeight="1" thickBot="1">
      <c r="A8" s="319" t="s">
        <v>40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</row>
    <row r="9" spans="1:26" ht="24" customHeight="1" thickTop="1">
      <c r="A9" s="320" t="s">
        <v>20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2"/>
    </row>
    <row r="10" spans="1:26" ht="18" customHeight="1">
      <c r="A10" s="323" t="s">
        <v>99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5"/>
    </row>
    <row r="11" spans="1:26" ht="19.5" customHeight="1">
      <c r="A11" s="323" t="s">
        <v>100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5"/>
    </row>
    <row r="12" spans="1:26" ht="22.5" customHeight="1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8"/>
    </row>
    <row r="13" spans="1:26" ht="16">
      <c r="A13" s="117" t="s">
        <v>68</v>
      </c>
      <c r="B13" s="118"/>
      <c r="C13" s="119"/>
      <c r="D13" s="120"/>
      <c r="E13" s="121"/>
      <c r="F13" s="122"/>
      <c r="G13" s="123" t="s">
        <v>97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4"/>
      <c r="Z13" s="125" t="s">
        <v>101</v>
      </c>
    </row>
    <row r="14" spans="1:26" ht="16">
      <c r="A14" s="126" t="s">
        <v>102</v>
      </c>
      <c r="B14" s="127"/>
      <c r="C14" s="128"/>
      <c r="D14" s="129"/>
      <c r="E14" s="130"/>
      <c r="F14" s="131"/>
      <c r="G14" s="132" t="s">
        <v>98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3"/>
      <c r="Z14" s="93" t="s">
        <v>132</v>
      </c>
    </row>
    <row r="15" spans="1:26" ht="15">
      <c r="A15" s="331" t="s">
        <v>8</v>
      </c>
      <c r="B15" s="332"/>
      <c r="C15" s="332"/>
      <c r="D15" s="332"/>
      <c r="E15" s="332"/>
      <c r="F15" s="332"/>
      <c r="G15" s="333"/>
      <c r="H15" s="334" t="s">
        <v>1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5"/>
    </row>
    <row r="16" spans="1:26" ht="15">
      <c r="A16" s="134" t="s">
        <v>16</v>
      </c>
      <c r="B16" s="135"/>
      <c r="C16" s="136"/>
      <c r="D16" s="137"/>
      <c r="E16" s="138"/>
      <c r="F16" s="137"/>
      <c r="G16" s="139" t="s">
        <v>40</v>
      </c>
      <c r="H16" s="336" t="s">
        <v>64</v>
      </c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8"/>
    </row>
    <row r="17" spans="1:26" ht="15">
      <c r="A17" s="134" t="s">
        <v>17</v>
      </c>
      <c r="B17" s="135"/>
      <c r="C17" s="136"/>
      <c r="D17" s="140"/>
      <c r="E17" s="141"/>
      <c r="F17" s="140"/>
      <c r="G17" s="142" t="s">
        <v>62</v>
      </c>
      <c r="H17" s="314" t="s">
        <v>65</v>
      </c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6"/>
    </row>
    <row r="18" spans="1:26" ht="15">
      <c r="A18" s="134" t="s">
        <v>18</v>
      </c>
      <c r="B18" s="135"/>
      <c r="C18" s="136"/>
      <c r="D18" s="139"/>
      <c r="E18" s="138"/>
      <c r="F18" s="137"/>
      <c r="G18" s="142" t="s">
        <v>73</v>
      </c>
      <c r="H18" s="314" t="s">
        <v>66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6"/>
    </row>
    <row r="19" spans="1:26" ht="16" thickBot="1">
      <c r="A19" s="143" t="s">
        <v>14</v>
      </c>
      <c r="B19" s="144"/>
      <c r="C19" s="145"/>
      <c r="D19" s="146"/>
      <c r="E19" s="147"/>
      <c r="F19" s="148"/>
      <c r="G19" s="149" t="s">
        <v>63</v>
      </c>
      <c r="H19" s="317" t="s">
        <v>36</v>
      </c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150"/>
      <c r="U19" s="150"/>
      <c r="V19" s="150"/>
      <c r="W19" s="151">
        <v>30</v>
      </c>
      <c r="X19" s="150"/>
      <c r="Y19" s="150"/>
      <c r="Z19" s="152" t="s">
        <v>103</v>
      </c>
    </row>
    <row r="20" spans="1:26" ht="6.75" customHeight="1" thickTop="1" thickBot="1"/>
    <row r="21" spans="1:26" ht="27" customHeight="1" thickTop="1">
      <c r="A21" s="310" t="s">
        <v>6</v>
      </c>
      <c r="B21" s="235" t="s">
        <v>11</v>
      </c>
      <c r="C21" s="312" t="s">
        <v>39</v>
      </c>
      <c r="D21" s="235" t="s">
        <v>2</v>
      </c>
      <c r="E21" s="256" t="s">
        <v>35</v>
      </c>
      <c r="F21" s="235" t="s">
        <v>7</v>
      </c>
      <c r="G21" s="235" t="s">
        <v>12</v>
      </c>
      <c r="H21" s="309" t="s">
        <v>104</v>
      </c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235" t="s">
        <v>38</v>
      </c>
      <c r="U21" s="259" t="s">
        <v>105</v>
      </c>
      <c r="V21" s="259"/>
      <c r="W21" s="235" t="s">
        <v>24</v>
      </c>
      <c r="X21" s="235" t="s">
        <v>25</v>
      </c>
      <c r="Y21" s="305" t="s">
        <v>23</v>
      </c>
      <c r="Z21" s="307" t="s">
        <v>13</v>
      </c>
    </row>
    <row r="22" spans="1:26" ht="20.25" customHeight="1">
      <c r="A22" s="311"/>
      <c r="B22" s="236"/>
      <c r="C22" s="313"/>
      <c r="D22" s="236"/>
      <c r="E22" s="257"/>
      <c r="F22" s="236"/>
      <c r="G22" s="236"/>
      <c r="H22" s="71">
        <v>1</v>
      </c>
      <c r="I22" s="71">
        <v>2</v>
      </c>
      <c r="J22" s="71">
        <v>3</v>
      </c>
      <c r="K22" s="71">
        <v>4</v>
      </c>
      <c r="L22" s="71">
        <v>5</v>
      </c>
      <c r="M22" s="71">
        <v>6</v>
      </c>
      <c r="N22" s="71">
        <v>7</v>
      </c>
      <c r="O22" s="71">
        <v>8</v>
      </c>
      <c r="P22" s="71">
        <v>9</v>
      </c>
      <c r="Q22" s="71">
        <v>10</v>
      </c>
      <c r="R22" s="71">
        <v>11</v>
      </c>
      <c r="S22" s="71">
        <v>12</v>
      </c>
      <c r="T22" s="236"/>
      <c r="U22" s="75" t="s">
        <v>53</v>
      </c>
      <c r="V22" s="75" t="s">
        <v>54</v>
      </c>
      <c r="W22" s="236"/>
      <c r="X22" s="236"/>
      <c r="Y22" s="306"/>
      <c r="Z22" s="308"/>
    </row>
    <row r="23" spans="1:26" ht="18.75" customHeight="1">
      <c r="A23" s="296">
        <v>1</v>
      </c>
      <c r="B23" s="298">
        <v>1</v>
      </c>
      <c r="C23" s="158">
        <v>10023524100</v>
      </c>
      <c r="D23" s="156" t="s">
        <v>88</v>
      </c>
      <c r="E23" s="157">
        <v>36531</v>
      </c>
      <c r="F23" s="158" t="s">
        <v>19</v>
      </c>
      <c r="G23" s="158" t="s">
        <v>21</v>
      </c>
      <c r="H23" s="303">
        <v>5</v>
      </c>
      <c r="I23" s="303">
        <v>3</v>
      </c>
      <c r="J23" s="303"/>
      <c r="K23" s="303">
        <v>3</v>
      </c>
      <c r="L23" s="303">
        <v>5</v>
      </c>
      <c r="M23" s="303">
        <v>5</v>
      </c>
      <c r="N23" s="303">
        <v>5</v>
      </c>
      <c r="O23" s="303"/>
      <c r="P23" s="289">
        <v>5</v>
      </c>
      <c r="Q23" s="289">
        <v>5</v>
      </c>
      <c r="R23" s="289">
        <v>3</v>
      </c>
      <c r="S23" s="289"/>
      <c r="T23" s="287">
        <v>6</v>
      </c>
      <c r="U23" s="289">
        <v>40</v>
      </c>
      <c r="V23" s="289"/>
      <c r="W23" s="289">
        <f>SUM(H23:S24,U23)-V23</f>
        <v>79</v>
      </c>
      <c r="X23" s="289"/>
      <c r="Y23" s="287"/>
      <c r="Z23" s="279"/>
    </row>
    <row r="24" spans="1:26" ht="18.75" customHeight="1">
      <c r="A24" s="301"/>
      <c r="B24" s="302"/>
      <c r="C24" s="158">
        <v>10015314361</v>
      </c>
      <c r="D24" s="156" t="s">
        <v>84</v>
      </c>
      <c r="E24" s="157">
        <v>36174</v>
      </c>
      <c r="F24" s="158" t="s">
        <v>19</v>
      </c>
      <c r="G24" s="158" t="s">
        <v>21</v>
      </c>
      <c r="H24" s="304"/>
      <c r="I24" s="304"/>
      <c r="J24" s="304"/>
      <c r="K24" s="304"/>
      <c r="L24" s="304"/>
      <c r="M24" s="304"/>
      <c r="N24" s="304"/>
      <c r="O24" s="304"/>
      <c r="P24" s="294"/>
      <c r="Q24" s="294"/>
      <c r="R24" s="294"/>
      <c r="S24" s="294"/>
      <c r="T24" s="293"/>
      <c r="U24" s="294"/>
      <c r="V24" s="294"/>
      <c r="W24" s="294"/>
      <c r="X24" s="294"/>
      <c r="Y24" s="293"/>
      <c r="Z24" s="300"/>
    </row>
    <row r="25" spans="1:26" ht="18.75" customHeight="1">
      <c r="A25" s="296">
        <v>2</v>
      </c>
      <c r="B25" s="298">
        <v>7</v>
      </c>
      <c r="C25" s="158">
        <v>10090936672</v>
      </c>
      <c r="D25" s="156" t="s">
        <v>57</v>
      </c>
      <c r="E25" s="157">
        <v>38489</v>
      </c>
      <c r="F25" s="158" t="s">
        <v>22</v>
      </c>
      <c r="G25" s="158" t="s">
        <v>21</v>
      </c>
      <c r="H25" s="291"/>
      <c r="I25" s="291"/>
      <c r="J25" s="291">
        <v>3</v>
      </c>
      <c r="K25" s="291"/>
      <c r="L25" s="291">
        <v>3</v>
      </c>
      <c r="M25" s="291">
        <v>1</v>
      </c>
      <c r="N25" s="291">
        <v>3</v>
      </c>
      <c r="O25" s="291">
        <v>2</v>
      </c>
      <c r="P25" s="289">
        <v>3</v>
      </c>
      <c r="Q25" s="289">
        <v>3</v>
      </c>
      <c r="R25" s="289">
        <v>5</v>
      </c>
      <c r="S25" s="289">
        <v>2</v>
      </c>
      <c r="T25" s="287">
        <v>4</v>
      </c>
      <c r="U25" s="289">
        <v>20</v>
      </c>
      <c r="V25" s="289"/>
      <c r="W25" s="289">
        <f>SUM(H25:S26,U25)-V25</f>
        <v>45</v>
      </c>
      <c r="X25" s="289"/>
      <c r="Y25" s="287"/>
      <c r="Z25" s="279"/>
    </row>
    <row r="26" spans="1:26" ht="18.75" customHeight="1">
      <c r="A26" s="301"/>
      <c r="B26" s="302"/>
      <c r="C26" s="158">
        <v>10097338672</v>
      </c>
      <c r="D26" s="156" t="s">
        <v>56</v>
      </c>
      <c r="E26" s="157">
        <v>38360</v>
      </c>
      <c r="F26" s="158" t="s">
        <v>22</v>
      </c>
      <c r="G26" s="158" t="s">
        <v>21</v>
      </c>
      <c r="H26" s="295"/>
      <c r="I26" s="295"/>
      <c r="J26" s="295"/>
      <c r="K26" s="295"/>
      <c r="L26" s="295"/>
      <c r="M26" s="295"/>
      <c r="N26" s="295"/>
      <c r="O26" s="295"/>
      <c r="P26" s="294"/>
      <c r="Q26" s="294"/>
      <c r="R26" s="294"/>
      <c r="S26" s="294"/>
      <c r="T26" s="293"/>
      <c r="U26" s="294"/>
      <c r="V26" s="294"/>
      <c r="W26" s="294"/>
      <c r="X26" s="294"/>
      <c r="Y26" s="293"/>
      <c r="Z26" s="300"/>
    </row>
    <row r="27" spans="1:26" ht="18.75" customHeight="1">
      <c r="A27" s="296">
        <v>3</v>
      </c>
      <c r="B27" s="298">
        <v>4</v>
      </c>
      <c r="C27" s="158">
        <v>10090937177</v>
      </c>
      <c r="D27" s="156" t="s">
        <v>59</v>
      </c>
      <c r="E27" s="157">
        <v>38212</v>
      </c>
      <c r="F27" s="158" t="s">
        <v>22</v>
      </c>
      <c r="G27" s="158" t="s">
        <v>21</v>
      </c>
      <c r="H27" s="291"/>
      <c r="I27" s="291"/>
      <c r="J27" s="291"/>
      <c r="K27" s="291">
        <v>1</v>
      </c>
      <c r="L27" s="291">
        <v>2</v>
      </c>
      <c r="M27" s="291">
        <v>2</v>
      </c>
      <c r="N27" s="291">
        <v>1</v>
      </c>
      <c r="O27" s="291">
        <v>5</v>
      </c>
      <c r="P27" s="289">
        <v>2</v>
      </c>
      <c r="Q27" s="289"/>
      <c r="R27" s="289">
        <v>1</v>
      </c>
      <c r="S27" s="289">
        <v>10</v>
      </c>
      <c r="T27" s="287">
        <v>1</v>
      </c>
      <c r="U27" s="289">
        <v>20</v>
      </c>
      <c r="V27" s="289"/>
      <c r="W27" s="289">
        <f>SUM(H27:S28,U27)-V27</f>
        <v>44</v>
      </c>
      <c r="X27" s="289"/>
      <c r="Y27" s="287"/>
      <c r="Z27" s="279"/>
    </row>
    <row r="28" spans="1:26" ht="18.75" customHeight="1">
      <c r="A28" s="301"/>
      <c r="B28" s="302"/>
      <c r="C28" s="158">
        <v>10065490643</v>
      </c>
      <c r="D28" s="156" t="s">
        <v>61</v>
      </c>
      <c r="E28" s="157">
        <v>38183</v>
      </c>
      <c r="F28" s="158" t="s">
        <v>22</v>
      </c>
      <c r="G28" s="158" t="s">
        <v>21</v>
      </c>
      <c r="H28" s="295"/>
      <c r="I28" s="295"/>
      <c r="J28" s="295"/>
      <c r="K28" s="295"/>
      <c r="L28" s="295"/>
      <c r="M28" s="295"/>
      <c r="N28" s="295"/>
      <c r="O28" s="295"/>
      <c r="P28" s="294"/>
      <c r="Q28" s="294"/>
      <c r="R28" s="294"/>
      <c r="S28" s="294"/>
      <c r="T28" s="293"/>
      <c r="U28" s="294"/>
      <c r="V28" s="294"/>
      <c r="W28" s="294"/>
      <c r="X28" s="294"/>
      <c r="Y28" s="293"/>
      <c r="Z28" s="300"/>
    </row>
    <row r="29" spans="1:26" ht="18.75" customHeight="1">
      <c r="A29" s="296">
        <v>4</v>
      </c>
      <c r="B29" s="298">
        <v>6</v>
      </c>
      <c r="C29" s="158">
        <v>10075644826</v>
      </c>
      <c r="D29" s="156" t="s">
        <v>55</v>
      </c>
      <c r="E29" s="157">
        <v>38042</v>
      </c>
      <c r="F29" s="158" t="s">
        <v>22</v>
      </c>
      <c r="G29" s="158" t="s">
        <v>21</v>
      </c>
      <c r="H29" s="291">
        <v>2</v>
      </c>
      <c r="I29" s="291">
        <v>2</v>
      </c>
      <c r="J29" s="291"/>
      <c r="K29" s="291">
        <v>2</v>
      </c>
      <c r="L29" s="291"/>
      <c r="M29" s="291">
        <v>3</v>
      </c>
      <c r="N29" s="291">
        <v>2</v>
      </c>
      <c r="O29" s="291">
        <v>3</v>
      </c>
      <c r="P29" s="289">
        <v>1</v>
      </c>
      <c r="Q29" s="289">
        <v>1</v>
      </c>
      <c r="R29" s="289"/>
      <c r="S29" s="289"/>
      <c r="T29" s="287">
        <v>5</v>
      </c>
      <c r="U29" s="289">
        <v>20</v>
      </c>
      <c r="V29" s="289"/>
      <c r="W29" s="289">
        <f>SUM(H29:S30,U29)-V29</f>
        <v>36</v>
      </c>
      <c r="X29" s="289"/>
      <c r="Y29" s="287"/>
      <c r="Z29" s="279"/>
    </row>
    <row r="30" spans="1:26" ht="18.75" customHeight="1">
      <c r="A30" s="301"/>
      <c r="B30" s="302"/>
      <c r="C30" s="158">
        <v>10065490441</v>
      </c>
      <c r="D30" s="156" t="s">
        <v>60</v>
      </c>
      <c r="E30" s="157">
        <v>38304</v>
      </c>
      <c r="F30" s="158" t="s">
        <v>22</v>
      </c>
      <c r="G30" s="158" t="s">
        <v>21</v>
      </c>
      <c r="H30" s="295"/>
      <c r="I30" s="295"/>
      <c r="J30" s="295"/>
      <c r="K30" s="295"/>
      <c r="L30" s="295"/>
      <c r="M30" s="295"/>
      <c r="N30" s="295"/>
      <c r="O30" s="295"/>
      <c r="P30" s="294"/>
      <c r="Q30" s="294"/>
      <c r="R30" s="294"/>
      <c r="S30" s="294"/>
      <c r="T30" s="293"/>
      <c r="U30" s="294"/>
      <c r="V30" s="294"/>
      <c r="W30" s="294"/>
      <c r="X30" s="294"/>
      <c r="Y30" s="293"/>
      <c r="Z30" s="300"/>
    </row>
    <row r="31" spans="1:26" ht="18.75" customHeight="1">
      <c r="A31" s="296">
        <v>5</v>
      </c>
      <c r="B31" s="298">
        <v>5</v>
      </c>
      <c r="C31" s="158">
        <v>10036092771</v>
      </c>
      <c r="D31" s="156" t="s">
        <v>92</v>
      </c>
      <c r="E31" s="157">
        <v>37439</v>
      </c>
      <c r="F31" s="158" t="s">
        <v>19</v>
      </c>
      <c r="G31" s="158" t="s">
        <v>21</v>
      </c>
      <c r="H31" s="291"/>
      <c r="I31" s="291">
        <v>1</v>
      </c>
      <c r="J31" s="291"/>
      <c r="K31" s="291"/>
      <c r="L31" s="291"/>
      <c r="M31" s="291"/>
      <c r="N31" s="291"/>
      <c r="O31" s="291"/>
      <c r="P31" s="289"/>
      <c r="Q31" s="289"/>
      <c r="R31" s="289"/>
      <c r="S31" s="289"/>
      <c r="T31" s="287">
        <v>8</v>
      </c>
      <c r="U31" s="289">
        <v>20</v>
      </c>
      <c r="V31" s="289"/>
      <c r="W31" s="289">
        <f>SUM(H31:S32,U31)-V31</f>
        <v>21</v>
      </c>
      <c r="X31" s="289"/>
      <c r="Y31" s="287"/>
      <c r="Z31" s="279"/>
    </row>
    <row r="32" spans="1:26" ht="18.75" customHeight="1">
      <c r="A32" s="301"/>
      <c r="B32" s="302"/>
      <c r="C32" s="158">
        <v>10065490946</v>
      </c>
      <c r="D32" s="156" t="s">
        <v>85</v>
      </c>
      <c r="E32" s="157">
        <v>37676</v>
      </c>
      <c r="F32" s="158" t="s">
        <v>19</v>
      </c>
      <c r="G32" s="158" t="s">
        <v>21</v>
      </c>
      <c r="H32" s="295"/>
      <c r="I32" s="295"/>
      <c r="J32" s="295"/>
      <c r="K32" s="295"/>
      <c r="L32" s="295"/>
      <c r="M32" s="295"/>
      <c r="N32" s="295"/>
      <c r="O32" s="295"/>
      <c r="P32" s="294"/>
      <c r="Q32" s="294"/>
      <c r="R32" s="294"/>
      <c r="S32" s="294"/>
      <c r="T32" s="293"/>
      <c r="U32" s="294"/>
      <c r="V32" s="294"/>
      <c r="W32" s="294"/>
      <c r="X32" s="294"/>
      <c r="Y32" s="293"/>
      <c r="Z32" s="300"/>
    </row>
    <row r="33" spans="1:26" ht="18.75" customHeight="1">
      <c r="A33" s="296">
        <v>6</v>
      </c>
      <c r="B33" s="298">
        <v>2</v>
      </c>
      <c r="C33" s="158">
        <v>10036018912</v>
      </c>
      <c r="D33" s="156" t="s">
        <v>87</v>
      </c>
      <c r="E33" s="157">
        <v>37281</v>
      </c>
      <c r="F33" s="158" t="s">
        <v>19</v>
      </c>
      <c r="G33" s="158" t="s">
        <v>21</v>
      </c>
      <c r="H33" s="291"/>
      <c r="I33" s="291">
        <v>5</v>
      </c>
      <c r="J33" s="291">
        <v>5</v>
      </c>
      <c r="K33" s="291"/>
      <c r="L33" s="291">
        <v>1</v>
      </c>
      <c r="M33" s="291"/>
      <c r="N33" s="291"/>
      <c r="O33" s="291"/>
      <c r="P33" s="289"/>
      <c r="Q33" s="289">
        <v>2</v>
      </c>
      <c r="R33" s="289"/>
      <c r="S33" s="289">
        <v>6</v>
      </c>
      <c r="T33" s="287">
        <v>2</v>
      </c>
      <c r="U33" s="289"/>
      <c r="V33" s="289"/>
      <c r="W33" s="289">
        <f>SUM(H33:S34,U33)-V33</f>
        <v>19</v>
      </c>
      <c r="X33" s="289"/>
      <c r="Y33" s="287"/>
      <c r="Z33" s="279"/>
    </row>
    <row r="34" spans="1:26" ht="18.75" customHeight="1">
      <c r="A34" s="301"/>
      <c r="B34" s="302"/>
      <c r="C34" s="158">
        <v>10036019013</v>
      </c>
      <c r="D34" s="156" t="s">
        <v>82</v>
      </c>
      <c r="E34" s="157">
        <v>37410</v>
      </c>
      <c r="F34" s="158" t="s">
        <v>19</v>
      </c>
      <c r="G34" s="158" t="s">
        <v>21</v>
      </c>
      <c r="H34" s="295"/>
      <c r="I34" s="295"/>
      <c r="J34" s="295"/>
      <c r="K34" s="295"/>
      <c r="L34" s="295"/>
      <c r="M34" s="295"/>
      <c r="N34" s="295"/>
      <c r="O34" s="295"/>
      <c r="P34" s="294"/>
      <c r="Q34" s="294"/>
      <c r="R34" s="294"/>
      <c r="S34" s="294"/>
      <c r="T34" s="293"/>
      <c r="U34" s="294"/>
      <c r="V34" s="294"/>
      <c r="W34" s="294"/>
      <c r="X34" s="294"/>
      <c r="Y34" s="293"/>
      <c r="Z34" s="300"/>
    </row>
    <row r="35" spans="1:26" ht="18.75" customHeight="1">
      <c r="A35" s="296">
        <v>7</v>
      </c>
      <c r="B35" s="298">
        <v>3</v>
      </c>
      <c r="C35" s="158">
        <v>10010168412</v>
      </c>
      <c r="D35" s="156" t="s">
        <v>83</v>
      </c>
      <c r="E35" s="157">
        <v>36015</v>
      </c>
      <c r="F35" s="158" t="s">
        <v>22</v>
      </c>
      <c r="G35" s="158" t="s">
        <v>21</v>
      </c>
      <c r="H35" s="291">
        <v>3</v>
      </c>
      <c r="I35" s="291"/>
      <c r="J35" s="291">
        <v>1</v>
      </c>
      <c r="K35" s="291">
        <v>5</v>
      </c>
      <c r="L35" s="291"/>
      <c r="M35" s="291"/>
      <c r="N35" s="291"/>
      <c r="O35" s="291">
        <v>1</v>
      </c>
      <c r="P35" s="289"/>
      <c r="Q35" s="289"/>
      <c r="R35" s="289">
        <v>2</v>
      </c>
      <c r="S35" s="289"/>
      <c r="T35" s="287">
        <v>7</v>
      </c>
      <c r="U35" s="289"/>
      <c r="V35" s="289"/>
      <c r="W35" s="289">
        <f>SUM(H35:S36,U35)-V35</f>
        <v>12</v>
      </c>
      <c r="X35" s="289"/>
      <c r="Y35" s="287"/>
      <c r="Z35" s="279"/>
    </row>
    <row r="36" spans="1:26" ht="18.75" customHeight="1">
      <c r="A36" s="301"/>
      <c r="B36" s="302"/>
      <c r="C36" s="158">
        <v>10034952922</v>
      </c>
      <c r="D36" s="156" t="s">
        <v>86</v>
      </c>
      <c r="E36" s="157">
        <v>36610</v>
      </c>
      <c r="F36" s="158" t="s">
        <v>19</v>
      </c>
      <c r="G36" s="158" t="s">
        <v>21</v>
      </c>
      <c r="H36" s="295"/>
      <c r="I36" s="295"/>
      <c r="J36" s="295"/>
      <c r="K36" s="295"/>
      <c r="L36" s="295"/>
      <c r="M36" s="295"/>
      <c r="N36" s="295"/>
      <c r="O36" s="295"/>
      <c r="P36" s="294"/>
      <c r="Q36" s="294"/>
      <c r="R36" s="294"/>
      <c r="S36" s="294"/>
      <c r="T36" s="293"/>
      <c r="U36" s="294"/>
      <c r="V36" s="294"/>
      <c r="W36" s="294"/>
      <c r="X36" s="294"/>
      <c r="Y36" s="293"/>
      <c r="Z36" s="300"/>
    </row>
    <row r="37" spans="1:26" ht="18.75" customHeight="1">
      <c r="A37" s="296">
        <v>8</v>
      </c>
      <c r="B37" s="298">
        <v>8</v>
      </c>
      <c r="C37" s="158">
        <v>10097338571</v>
      </c>
      <c r="D37" s="156" t="s">
        <v>58</v>
      </c>
      <c r="E37" s="157">
        <v>38425</v>
      </c>
      <c r="F37" s="158" t="s">
        <v>22</v>
      </c>
      <c r="G37" s="158" t="s">
        <v>21</v>
      </c>
      <c r="H37" s="291"/>
      <c r="I37" s="291"/>
      <c r="J37" s="291"/>
      <c r="K37" s="291"/>
      <c r="L37" s="291"/>
      <c r="M37" s="291"/>
      <c r="N37" s="291"/>
      <c r="O37" s="291"/>
      <c r="P37" s="289"/>
      <c r="Q37" s="289"/>
      <c r="R37" s="289"/>
      <c r="S37" s="289">
        <v>4</v>
      </c>
      <c r="T37" s="287">
        <v>3</v>
      </c>
      <c r="U37" s="289"/>
      <c r="V37" s="289"/>
      <c r="W37" s="289">
        <f>SUM(H37:S38,U37)-V37</f>
        <v>4</v>
      </c>
      <c r="X37" s="289"/>
      <c r="Y37" s="287"/>
      <c r="Z37" s="279"/>
    </row>
    <row r="38" spans="1:26" ht="18.75" customHeight="1">
      <c r="A38" s="301"/>
      <c r="B38" s="302"/>
      <c r="C38" s="158">
        <v>10036013858</v>
      </c>
      <c r="D38" s="156" t="s">
        <v>81</v>
      </c>
      <c r="E38" s="157">
        <v>37597</v>
      </c>
      <c r="F38" s="158" t="s">
        <v>19</v>
      </c>
      <c r="G38" s="158" t="s">
        <v>21</v>
      </c>
      <c r="H38" s="295"/>
      <c r="I38" s="295"/>
      <c r="J38" s="295"/>
      <c r="K38" s="295"/>
      <c r="L38" s="295"/>
      <c r="M38" s="295"/>
      <c r="N38" s="295"/>
      <c r="O38" s="295"/>
      <c r="P38" s="294"/>
      <c r="Q38" s="294"/>
      <c r="R38" s="294"/>
      <c r="S38" s="294"/>
      <c r="T38" s="293"/>
      <c r="U38" s="294"/>
      <c r="V38" s="294"/>
      <c r="W38" s="294"/>
      <c r="X38" s="294"/>
      <c r="Y38" s="293"/>
      <c r="Z38" s="300"/>
    </row>
    <row r="39" spans="1:26" ht="18.75" customHeight="1">
      <c r="A39" s="296">
        <v>9</v>
      </c>
      <c r="B39" s="298">
        <v>10</v>
      </c>
      <c r="C39" s="158">
        <v>10015266568</v>
      </c>
      <c r="D39" s="156" t="s">
        <v>90</v>
      </c>
      <c r="E39" s="157">
        <v>36288</v>
      </c>
      <c r="F39" s="158" t="s">
        <v>22</v>
      </c>
      <c r="G39" s="158" t="s">
        <v>91</v>
      </c>
      <c r="H39" s="291">
        <v>1</v>
      </c>
      <c r="I39" s="291"/>
      <c r="J39" s="291">
        <v>2</v>
      </c>
      <c r="K39" s="291"/>
      <c r="L39" s="291"/>
      <c r="M39" s="291"/>
      <c r="N39" s="291"/>
      <c r="O39" s="291"/>
      <c r="P39" s="291"/>
      <c r="Q39" s="291"/>
      <c r="R39" s="291"/>
      <c r="S39" s="291"/>
      <c r="T39" s="287">
        <v>9</v>
      </c>
      <c r="U39" s="289"/>
      <c r="V39" s="289">
        <v>20</v>
      </c>
      <c r="W39" s="289">
        <f>SUM(H39:S40,U39)-V39</f>
        <v>-17</v>
      </c>
      <c r="X39" s="289"/>
      <c r="Y39" s="287"/>
      <c r="Z39" s="279"/>
    </row>
    <row r="40" spans="1:26" ht="18.75" customHeight="1" thickBot="1">
      <c r="A40" s="297"/>
      <c r="B40" s="299"/>
      <c r="C40" s="221">
        <v>10101780565</v>
      </c>
      <c r="D40" s="159" t="s">
        <v>93</v>
      </c>
      <c r="E40" s="160">
        <v>38579</v>
      </c>
      <c r="F40" s="221" t="s">
        <v>32</v>
      </c>
      <c r="G40" s="221" t="s">
        <v>91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88"/>
      <c r="U40" s="290"/>
      <c r="V40" s="290"/>
      <c r="W40" s="290"/>
      <c r="X40" s="290"/>
      <c r="Y40" s="288"/>
      <c r="Z40" s="280"/>
    </row>
    <row r="41" spans="1:26" ht="10.5" customHeight="1" thickTop="1" thickBot="1">
      <c r="A41" s="161"/>
    </row>
    <row r="42" spans="1:26" ht="16" thickTop="1">
      <c r="A42" s="281" t="s">
        <v>4</v>
      </c>
      <c r="B42" s="282"/>
      <c r="C42" s="282"/>
      <c r="D42" s="282"/>
      <c r="E42" s="162"/>
      <c r="F42" s="162"/>
      <c r="G42" s="282" t="s">
        <v>5</v>
      </c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3"/>
    </row>
    <row r="43" spans="1:26" ht="15">
      <c r="A43" s="163" t="s">
        <v>106</v>
      </c>
      <c r="B43" s="135"/>
      <c r="C43" s="164"/>
      <c r="D43" s="118"/>
      <c r="E43" s="165"/>
      <c r="F43" s="118"/>
      <c r="G43" s="166" t="s">
        <v>33</v>
      </c>
      <c r="H43" s="107">
        <v>2</v>
      </c>
      <c r="I43" s="167"/>
      <c r="J43" s="168"/>
      <c r="K43" s="168"/>
      <c r="L43" s="168"/>
      <c r="M43" s="169"/>
      <c r="N43" s="169"/>
      <c r="O43" s="169"/>
      <c r="P43" s="169"/>
      <c r="Q43" s="169"/>
      <c r="R43" s="169"/>
      <c r="S43" s="169"/>
      <c r="T43" s="168"/>
      <c r="U43" s="170"/>
      <c r="V43" s="170"/>
      <c r="W43" s="168"/>
      <c r="X43" s="171"/>
      <c r="Y43" s="64" t="s">
        <v>31</v>
      </c>
      <c r="Z43" s="172">
        <f>COUNTIF(F23:F40,"ЗМС")</f>
        <v>0</v>
      </c>
    </row>
    <row r="44" spans="1:26" ht="15">
      <c r="A44" s="163" t="s">
        <v>96</v>
      </c>
      <c r="B44" s="135"/>
      <c r="C44" s="173"/>
      <c r="D44" s="174"/>
      <c r="E44" s="175"/>
      <c r="F44" s="174"/>
      <c r="G44" s="166" t="s">
        <v>26</v>
      </c>
      <c r="H44" s="107">
        <v>10</v>
      </c>
      <c r="I44" s="176"/>
      <c r="M44" s="177"/>
      <c r="N44" s="177"/>
      <c r="O44" s="177"/>
      <c r="P44" s="177"/>
      <c r="Q44" s="177"/>
      <c r="R44" s="177"/>
      <c r="S44" s="177"/>
      <c r="U44" s="178"/>
      <c r="V44" s="178"/>
      <c r="X44" s="179"/>
      <c r="Y44" s="66" t="s">
        <v>19</v>
      </c>
      <c r="Z44" s="180">
        <f>COUNTIF(F23:F40,"МСМК")</f>
        <v>8</v>
      </c>
    </row>
    <row r="45" spans="1:26" ht="15">
      <c r="A45" s="163" t="s">
        <v>69</v>
      </c>
      <c r="B45" s="135"/>
      <c r="C45" s="181"/>
      <c r="D45" s="174"/>
      <c r="E45" s="175"/>
      <c r="F45" s="174"/>
      <c r="G45" s="166" t="s">
        <v>27</v>
      </c>
      <c r="H45" s="107">
        <v>10</v>
      </c>
      <c r="I45" s="176"/>
      <c r="M45" s="177"/>
      <c r="N45" s="177"/>
      <c r="O45" s="177"/>
      <c r="P45" s="177"/>
      <c r="Q45" s="177"/>
      <c r="R45" s="177"/>
      <c r="S45" s="177"/>
      <c r="U45" s="178"/>
      <c r="V45" s="178"/>
      <c r="X45" s="179"/>
      <c r="Y45" s="66" t="s">
        <v>22</v>
      </c>
      <c r="Z45" s="180">
        <f>COUNTIF(F23:F40,"МС")</f>
        <v>9</v>
      </c>
    </row>
    <row r="46" spans="1:26" ht="15">
      <c r="A46" s="163" t="s">
        <v>70</v>
      </c>
      <c r="B46" s="135"/>
      <c r="C46" s="181"/>
      <c r="D46" s="174"/>
      <c r="E46" s="175"/>
      <c r="F46" s="174"/>
      <c r="G46" s="166" t="s">
        <v>28</v>
      </c>
      <c r="H46" s="107">
        <v>10</v>
      </c>
      <c r="I46" s="176"/>
      <c r="M46" s="177"/>
      <c r="N46" s="177"/>
      <c r="O46" s="177"/>
      <c r="P46" s="177"/>
      <c r="Q46" s="177"/>
      <c r="R46" s="177"/>
      <c r="S46" s="177"/>
      <c r="U46" s="178"/>
      <c r="V46" s="178"/>
      <c r="X46" s="179"/>
      <c r="Y46" s="66" t="s">
        <v>32</v>
      </c>
      <c r="Z46" s="180">
        <f>COUNTIF(F23:F40,"КМС")</f>
        <v>1</v>
      </c>
    </row>
    <row r="47" spans="1:26" ht="15">
      <c r="A47" s="182"/>
      <c r="B47" s="140"/>
      <c r="C47" s="183"/>
      <c r="D47" s="174"/>
      <c r="E47" s="175"/>
      <c r="F47" s="174"/>
      <c r="G47" s="166" t="s">
        <v>29</v>
      </c>
      <c r="H47" s="107">
        <v>0</v>
      </c>
      <c r="I47" s="176"/>
      <c r="M47" s="177"/>
      <c r="N47" s="177"/>
      <c r="O47" s="177"/>
      <c r="P47" s="177"/>
      <c r="Q47" s="177"/>
      <c r="R47" s="177"/>
      <c r="S47" s="177"/>
      <c r="U47" s="178"/>
      <c r="V47" s="178"/>
      <c r="X47" s="179"/>
      <c r="Y47" s="66" t="s">
        <v>37</v>
      </c>
      <c r="Z47" s="180">
        <f>COUNTIF(G23:G40,"1 СР")</f>
        <v>0</v>
      </c>
    </row>
    <row r="48" spans="1:26" ht="15">
      <c r="A48" s="184"/>
      <c r="B48" s="135"/>
      <c r="C48" s="181"/>
      <c r="D48" s="174"/>
      <c r="E48" s="175"/>
      <c r="F48" s="174"/>
      <c r="G48" s="166" t="s">
        <v>34</v>
      </c>
      <c r="H48" s="107">
        <f>COUNTIF(A23:A40,"ДСКВ")</f>
        <v>0</v>
      </c>
      <c r="I48" s="176"/>
      <c r="M48" s="177"/>
      <c r="N48" s="177"/>
      <c r="O48" s="177"/>
      <c r="P48" s="177"/>
      <c r="Q48" s="177"/>
      <c r="R48" s="177"/>
      <c r="S48" s="177"/>
      <c r="U48" s="178"/>
      <c r="V48" s="178"/>
      <c r="X48" s="179"/>
      <c r="Y48" s="66" t="s">
        <v>43</v>
      </c>
      <c r="Z48" s="180">
        <f>COUNTIF(G23:G40,"2 СР")</f>
        <v>0</v>
      </c>
    </row>
    <row r="49" spans="1:26" ht="15">
      <c r="A49" s="184"/>
      <c r="B49" s="135"/>
      <c r="C49" s="181"/>
      <c r="D49" s="174"/>
      <c r="E49" s="175"/>
      <c r="F49" s="174"/>
      <c r="G49" s="166" t="s">
        <v>30</v>
      </c>
      <c r="H49" s="110">
        <f>COUNTIF(A23:A40,"НС")</f>
        <v>0</v>
      </c>
      <c r="I49" s="185"/>
      <c r="J49" s="186"/>
      <c r="K49" s="186"/>
      <c r="L49" s="186"/>
      <c r="M49" s="187"/>
      <c r="N49" s="187"/>
      <c r="O49" s="187"/>
      <c r="P49" s="187"/>
      <c r="Q49" s="187"/>
      <c r="R49" s="187"/>
      <c r="S49" s="187"/>
      <c r="T49" s="186"/>
      <c r="U49" s="188"/>
      <c r="V49" s="188"/>
      <c r="W49" s="186"/>
      <c r="X49" s="189"/>
      <c r="Y49" s="69" t="s">
        <v>44</v>
      </c>
      <c r="Z49" s="190">
        <f>COUNTIF(G23:G40,"3 СР")</f>
        <v>0</v>
      </c>
    </row>
    <row r="50" spans="1:26" ht="4.5" customHeight="1">
      <c r="A50" s="182"/>
      <c r="B50" s="191"/>
      <c r="C50" s="192"/>
      <c r="D50" s="140"/>
      <c r="E50" s="193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94"/>
    </row>
    <row r="51" spans="1:26" ht="16">
      <c r="A51" s="284" t="s">
        <v>10</v>
      </c>
      <c r="B51" s="285"/>
      <c r="C51" s="285"/>
      <c r="D51" s="285"/>
      <c r="E51" s="285"/>
      <c r="F51" s="285"/>
      <c r="G51" s="285" t="s">
        <v>3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 t="s">
        <v>42</v>
      </c>
      <c r="V51" s="285"/>
      <c r="W51" s="285"/>
      <c r="X51" s="285"/>
      <c r="Y51" s="285"/>
      <c r="Z51" s="286"/>
    </row>
    <row r="52" spans="1:26" ht="16">
      <c r="A52" s="195"/>
      <c r="B52" s="196"/>
      <c r="C52" s="197"/>
      <c r="D52" s="196"/>
      <c r="E52" s="196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9"/>
    </row>
    <row r="53" spans="1:26" ht="16">
      <c r="A53" s="195"/>
      <c r="B53" s="196"/>
      <c r="C53" s="197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200"/>
    </row>
    <row r="54" spans="1:26">
      <c r="A54" s="273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153"/>
      <c r="U54" s="153"/>
      <c r="V54" s="153"/>
      <c r="W54" s="274"/>
      <c r="X54" s="274"/>
      <c r="Y54" s="274"/>
      <c r="Z54" s="275"/>
    </row>
    <row r="55" spans="1:26">
      <c r="A55" s="201"/>
      <c r="D55" s="153"/>
      <c r="E55" s="20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203"/>
    </row>
    <row r="56" spans="1:26">
      <c r="A56" s="201"/>
      <c r="D56" s="153"/>
      <c r="E56" s="202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203"/>
    </row>
    <row r="57" spans="1:26" ht="17" thickBot="1">
      <c r="A57" s="276" t="str">
        <f>G17</f>
        <v>Соловьев Г.Н. (ВК, Санкт-петербург)</v>
      </c>
      <c r="B57" s="277"/>
      <c r="C57" s="277"/>
      <c r="D57" s="277"/>
      <c r="E57" s="277"/>
      <c r="F57" s="277"/>
      <c r="G57" s="277" t="str">
        <f>G18</f>
        <v>Ярышева О.Ю. (ВК, Москва)</v>
      </c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 t="str">
        <f>G19</f>
        <v>Михайлова И.Н. (ВК, Санкт-Петербург)</v>
      </c>
      <c r="V57" s="277"/>
      <c r="W57" s="277"/>
      <c r="X57" s="277"/>
      <c r="Y57" s="277"/>
      <c r="Z57" s="278"/>
    </row>
    <row r="58" spans="1:26" ht="15" thickTop="1"/>
  </sheetData>
  <mergeCells count="232">
    <mergeCell ref="A1:Z1"/>
    <mergeCell ref="A2:Z2"/>
    <mergeCell ref="A3:Z3"/>
    <mergeCell ref="A4:Z4"/>
    <mergeCell ref="A5:Z5"/>
    <mergeCell ref="A6:Z6"/>
    <mergeCell ref="A15:G15"/>
    <mergeCell ref="H15:Z15"/>
    <mergeCell ref="H16:Z16"/>
    <mergeCell ref="H17:Z17"/>
    <mergeCell ref="H18:Z18"/>
    <mergeCell ref="H19:S19"/>
    <mergeCell ref="A7:Z7"/>
    <mergeCell ref="A8:Z8"/>
    <mergeCell ref="A9:Z9"/>
    <mergeCell ref="A10:Z10"/>
    <mergeCell ref="A11:Z11"/>
    <mergeCell ref="A12:Z12"/>
    <mergeCell ref="Y21:Y22"/>
    <mergeCell ref="Z21:Z22"/>
    <mergeCell ref="A23:A24"/>
    <mergeCell ref="B23:B24"/>
    <mergeCell ref="H23:H24"/>
    <mergeCell ref="I23:I24"/>
    <mergeCell ref="J23:J24"/>
    <mergeCell ref="K23:K24"/>
    <mergeCell ref="L23:L24"/>
    <mergeCell ref="M23:M24"/>
    <mergeCell ref="G21:G22"/>
    <mergeCell ref="H21:S21"/>
    <mergeCell ref="T21:T22"/>
    <mergeCell ref="U21:V21"/>
    <mergeCell ref="W21:W22"/>
    <mergeCell ref="X21:X22"/>
    <mergeCell ref="A21:A22"/>
    <mergeCell ref="B21:B22"/>
    <mergeCell ref="C21:C22"/>
    <mergeCell ref="D21:D22"/>
    <mergeCell ref="E21:E22"/>
    <mergeCell ref="F21:F22"/>
    <mergeCell ref="Z23:Z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Q27:Q28"/>
    <mergeCell ref="A27:A28"/>
    <mergeCell ref="B27:B28"/>
    <mergeCell ref="H27:H28"/>
    <mergeCell ref="I27:I28"/>
    <mergeCell ref="J27:J28"/>
    <mergeCell ref="K27:K28"/>
    <mergeCell ref="U25:U26"/>
    <mergeCell ref="V25:V26"/>
    <mergeCell ref="A25:A26"/>
    <mergeCell ref="B25:B26"/>
    <mergeCell ref="H25:H26"/>
    <mergeCell ref="I25:I26"/>
    <mergeCell ref="J25:J26"/>
    <mergeCell ref="K25:K26"/>
    <mergeCell ref="L25:L26"/>
    <mergeCell ref="M25:M26"/>
    <mergeCell ref="N25:N26"/>
    <mergeCell ref="P29:P30"/>
    <mergeCell ref="Q29:Q30"/>
    <mergeCell ref="R29:R30"/>
    <mergeCell ref="X27:X28"/>
    <mergeCell ref="Y27:Y28"/>
    <mergeCell ref="Z27:Z28"/>
    <mergeCell ref="A29:A30"/>
    <mergeCell ref="B29:B30"/>
    <mergeCell ref="H29:H30"/>
    <mergeCell ref="I29:I30"/>
    <mergeCell ref="J29:J30"/>
    <mergeCell ref="K29:K30"/>
    <mergeCell ref="L29:L30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O31:O32"/>
    <mergeCell ref="P31:P32"/>
    <mergeCell ref="Q31:Q32"/>
    <mergeCell ref="R31:R32"/>
    <mergeCell ref="S31:S32"/>
    <mergeCell ref="Y29:Y30"/>
    <mergeCell ref="Z29:Z30"/>
    <mergeCell ref="A31:A32"/>
    <mergeCell ref="B31:B32"/>
    <mergeCell ref="H31:H32"/>
    <mergeCell ref="I31:I32"/>
    <mergeCell ref="J31:J32"/>
    <mergeCell ref="K31:K32"/>
    <mergeCell ref="L31:L32"/>
    <mergeCell ref="M31:M32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Z33:Z34"/>
    <mergeCell ref="O33:O34"/>
    <mergeCell ref="P33:P34"/>
    <mergeCell ref="Q33:Q34"/>
    <mergeCell ref="R33:R34"/>
    <mergeCell ref="S33:S34"/>
    <mergeCell ref="T33:T34"/>
    <mergeCell ref="Z31:Z32"/>
    <mergeCell ref="A33:A34"/>
    <mergeCell ref="B33:B34"/>
    <mergeCell ref="H33:H34"/>
    <mergeCell ref="I33:I34"/>
    <mergeCell ref="J33:J34"/>
    <mergeCell ref="K33:K34"/>
    <mergeCell ref="L33:L34"/>
    <mergeCell ref="M33:M34"/>
    <mergeCell ref="N33:N34"/>
    <mergeCell ref="T31:T32"/>
    <mergeCell ref="U31:U32"/>
    <mergeCell ref="V31:V32"/>
    <mergeCell ref="W31:W32"/>
    <mergeCell ref="X31:X32"/>
    <mergeCell ref="Y31:Y32"/>
    <mergeCell ref="N31:N32"/>
    <mergeCell ref="H35:H36"/>
    <mergeCell ref="I35:I36"/>
    <mergeCell ref="J35:J36"/>
    <mergeCell ref="K35:K36"/>
    <mergeCell ref="U33:U34"/>
    <mergeCell ref="V33:V34"/>
    <mergeCell ref="W33:W34"/>
    <mergeCell ref="X33:X34"/>
    <mergeCell ref="Y33:Y34"/>
    <mergeCell ref="X35:X36"/>
    <mergeCell ref="Y35:Y36"/>
    <mergeCell ref="Z35:Z36"/>
    <mergeCell ref="A37:A38"/>
    <mergeCell ref="B37:B38"/>
    <mergeCell ref="H37:H38"/>
    <mergeCell ref="I37:I38"/>
    <mergeCell ref="J37:J38"/>
    <mergeCell ref="K37:K38"/>
    <mergeCell ref="L37:L38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A35:A36"/>
    <mergeCell ref="B35:B36"/>
    <mergeCell ref="Y37:Y38"/>
    <mergeCell ref="Z37:Z38"/>
    <mergeCell ref="A39:A40"/>
    <mergeCell ref="B39:B40"/>
    <mergeCell ref="H39:H40"/>
    <mergeCell ref="I39:I40"/>
    <mergeCell ref="J39:J40"/>
    <mergeCell ref="K39:K40"/>
    <mergeCell ref="L39:L40"/>
    <mergeCell ref="M39:M40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A54:E54"/>
    <mergeCell ref="F54:S54"/>
    <mergeCell ref="W54:Z54"/>
    <mergeCell ref="A57:F57"/>
    <mergeCell ref="G57:T57"/>
    <mergeCell ref="U57:Z57"/>
    <mergeCell ref="Z39:Z40"/>
    <mergeCell ref="A42:D42"/>
    <mergeCell ref="G42:Z42"/>
    <mergeCell ref="A51:F51"/>
    <mergeCell ref="G51:T51"/>
    <mergeCell ref="U51:Z51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</mergeCells>
  <conditionalFormatting sqref="T50:V50 T41:V41 U43:V49 G43:G49 T1:V14 T21 T20:V20 T52:V56 U51 T58:V1048576 U57">
    <cfRule type="duplicateValues" dxfId="1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9245E-4B96-467F-B7A4-4A57B2B1EDCC}">
  <dimension ref="A1:X52"/>
  <sheetViews>
    <sheetView topLeftCell="F7" workbookViewId="0">
      <selection activeCell="X14" sqref="X14"/>
    </sheetView>
  </sheetViews>
  <sheetFormatPr baseColWidth="10" defaultColWidth="9.1640625" defaultRowHeight="14"/>
  <cols>
    <col min="1" max="1" width="7" style="115" customWidth="1"/>
    <col min="2" max="2" width="7.83203125" style="153" customWidth="1"/>
    <col min="3" max="3" width="12.5" style="154" customWidth="1"/>
    <col min="4" max="4" width="18.83203125" style="115" customWidth="1"/>
    <col min="5" max="5" width="12.33203125" style="155" customWidth="1"/>
    <col min="6" max="6" width="8.83203125" style="115" customWidth="1"/>
    <col min="7" max="7" width="20.33203125" style="115" customWidth="1"/>
    <col min="8" max="17" width="4.5" style="115" customWidth="1"/>
    <col min="18" max="18" width="13.1640625" style="115" customWidth="1"/>
    <col min="19" max="20" width="9.83203125" style="115" customWidth="1"/>
    <col min="21" max="21" width="10.33203125" style="115" customWidth="1"/>
    <col min="22" max="22" width="5.83203125" style="115" customWidth="1"/>
    <col min="23" max="23" width="13.1640625" style="115" customWidth="1"/>
    <col min="24" max="24" width="28.83203125" style="115" bestFit="1" customWidth="1"/>
    <col min="25" max="25" width="9.1640625" style="115"/>
    <col min="26" max="31" width="1.1640625" style="115" customWidth="1"/>
    <col min="32" max="33" width="4" style="115" customWidth="1"/>
    <col min="34" max="50" width="1.1640625" style="115" customWidth="1"/>
    <col min="51" max="52" width="19.83203125" style="115" customWidth="1"/>
    <col min="53" max="61" width="4" style="115" customWidth="1"/>
    <col min="62" max="16384" width="9.1640625" style="115"/>
  </cols>
  <sheetData>
    <row r="1" spans="1:24" ht="23.2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11.2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 ht="23.25" customHeight="1">
      <c r="A3" s="329" t="s">
        <v>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</row>
    <row r="4" spans="1:24" ht="13.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1:24" ht="9" customHeight="1">
      <c r="A5" s="329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</row>
    <row r="6" spans="1:24" s="116" customFormat="1" ht="20.25" customHeight="1">
      <c r="A6" s="330" t="s">
        <v>71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</row>
    <row r="7" spans="1:24" s="116" customFormat="1" ht="18" customHeight="1">
      <c r="A7" s="319" t="s">
        <v>15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s="116" customFormat="1" ht="3" customHeight="1" thickBot="1">
      <c r="A8" s="319" t="s">
        <v>40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</row>
    <row r="9" spans="1:24" ht="24" customHeight="1" thickTop="1">
      <c r="A9" s="320" t="s">
        <v>20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2"/>
    </row>
    <row r="10" spans="1:24" ht="18" customHeight="1">
      <c r="A10" s="323" t="s">
        <v>99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5"/>
    </row>
    <row r="11" spans="1:24" ht="19.5" customHeight="1">
      <c r="A11" s="323" t="s">
        <v>76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5"/>
    </row>
    <row r="12" spans="1:24" ht="22.5" customHeight="1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8"/>
    </row>
    <row r="13" spans="1:24" ht="16">
      <c r="A13" s="117" t="s">
        <v>68</v>
      </c>
      <c r="B13" s="118"/>
      <c r="C13" s="119"/>
      <c r="D13" s="120"/>
      <c r="E13" s="121"/>
      <c r="F13" s="122"/>
      <c r="G13" s="123" t="s">
        <v>97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4"/>
      <c r="X13" s="125" t="s">
        <v>101</v>
      </c>
    </row>
    <row r="14" spans="1:24" ht="16">
      <c r="A14" s="126" t="s">
        <v>102</v>
      </c>
      <c r="B14" s="127"/>
      <c r="C14" s="204"/>
      <c r="D14" s="129"/>
      <c r="E14" s="130"/>
      <c r="F14" s="131"/>
      <c r="G14" s="132" t="s">
        <v>98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3"/>
      <c r="X14" s="93" t="s">
        <v>132</v>
      </c>
    </row>
    <row r="15" spans="1:24" ht="15">
      <c r="A15" s="331" t="s">
        <v>8</v>
      </c>
      <c r="B15" s="332"/>
      <c r="C15" s="332"/>
      <c r="D15" s="332"/>
      <c r="E15" s="332"/>
      <c r="F15" s="332"/>
      <c r="G15" s="333"/>
      <c r="H15" s="334" t="s">
        <v>1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5"/>
    </row>
    <row r="16" spans="1:24" ht="15">
      <c r="A16" s="134" t="s">
        <v>16</v>
      </c>
      <c r="B16" s="135"/>
      <c r="C16" s="205"/>
      <c r="D16" s="137"/>
      <c r="E16" s="138"/>
      <c r="F16" s="137"/>
      <c r="G16" s="139" t="s">
        <v>40</v>
      </c>
      <c r="H16" s="336" t="s">
        <v>64</v>
      </c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8"/>
    </row>
    <row r="17" spans="1:24" ht="15">
      <c r="A17" s="134" t="s">
        <v>17</v>
      </c>
      <c r="B17" s="135"/>
      <c r="C17" s="205"/>
      <c r="D17" s="140"/>
      <c r="E17" s="141"/>
      <c r="F17" s="140"/>
      <c r="G17" s="142" t="s">
        <v>62</v>
      </c>
      <c r="H17" s="314" t="s">
        <v>65</v>
      </c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6"/>
    </row>
    <row r="18" spans="1:24" ht="15">
      <c r="A18" s="134" t="s">
        <v>18</v>
      </c>
      <c r="B18" s="135"/>
      <c r="C18" s="205"/>
      <c r="D18" s="139"/>
      <c r="E18" s="138"/>
      <c r="F18" s="137"/>
      <c r="G18" s="142" t="s">
        <v>73</v>
      </c>
      <c r="H18" s="314" t="s">
        <v>66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6"/>
    </row>
    <row r="19" spans="1:24" ht="16" thickBot="1">
      <c r="A19" s="143" t="s">
        <v>14</v>
      </c>
      <c r="B19" s="144"/>
      <c r="C19" s="206"/>
      <c r="D19" s="146"/>
      <c r="E19" s="147"/>
      <c r="F19" s="148"/>
      <c r="G19" s="149" t="s">
        <v>63</v>
      </c>
      <c r="H19" s="317" t="s">
        <v>36</v>
      </c>
      <c r="I19" s="318"/>
      <c r="J19" s="318"/>
      <c r="K19" s="318"/>
      <c r="L19" s="318"/>
      <c r="M19" s="318"/>
      <c r="N19" s="318"/>
      <c r="O19" s="318"/>
      <c r="P19" s="318"/>
      <c r="Q19" s="318"/>
      <c r="R19" s="150"/>
      <c r="S19" s="150"/>
      <c r="T19" s="150"/>
      <c r="U19" s="151">
        <v>25</v>
      </c>
      <c r="V19" s="150"/>
      <c r="W19" s="150"/>
      <c r="X19" s="152" t="s">
        <v>107</v>
      </c>
    </row>
    <row r="20" spans="1:24" ht="6.75" customHeight="1" thickTop="1"/>
    <row r="21" spans="1:24" ht="27" customHeight="1">
      <c r="A21" s="342" t="s">
        <v>6</v>
      </c>
      <c r="B21" s="236" t="s">
        <v>11</v>
      </c>
      <c r="C21" s="313" t="s">
        <v>39</v>
      </c>
      <c r="D21" s="236" t="s">
        <v>2</v>
      </c>
      <c r="E21" s="257" t="s">
        <v>35</v>
      </c>
      <c r="F21" s="236" t="s">
        <v>7</v>
      </c>
      <c r="G21" s="236" t="s">
        <v>12</v>
      </c>
      <c r="H21" s="342" t="s">
        <v>104</v>
      </c>
      <c r="I21" s="342"/>
      <c r="J21" s="342"/>
      <c r="K21" s="342"/>
      <c r="L21" s="342"/>
      <c r="M21" s="342"/>
      <c r="N21" s="342"/>
      <c r="O21" s="342"/>
      <c r="P21" s="342"/>
      <c r="Q21" s="342"/>
      <c r="R21" s="236" t="s">
        <v>38</v>
      </c>
      <c r="S21" s="260" t="s">
        <v>105</v>
      </c>
      <c r="T21" s="260"/>
      <c r="U21" s="236" t="s">
        <v>24</v>
      </c>
      <c r="V21" s="236" t="s">
        <v>25</v>
      </c>
      <c r="W21" s="306" t="s">
        <v>23</v>
      </c>
      <c r="X21" s="306" t="s">
        <v>13</v>
      </c>
    </row>
    <row r="22" spans="1:24" ht="20.25" customHeight="1">
      <c r="A22" s="342"/>
      <c r="B22" s="236"/>
      <c r="C22" s="313"/>
      <c r="D22" s="236"/>
      <c r="E22" s="257"/>
      <c r="F22" s="236"/>
      <c r="G22" s="236"/>
      <c r="H22" s="71">
        <v>1</v>
      </c>
      <c r="I22" s="71">
        <v>2</v>
      </c>
      <c r="J22" s="71">
        <v>3</v>
      </c>
      <c r="K22" s="71">
        <v>4</v>
      </c>
      <c r="L22" s="71">
        <v>5</v>
      </c>
      <c r="M22" s="71">
        <v>6</v>
      </c>
      <c r="N22" s="71">
        <v>7</v>
      </c>
      <c r="O22" s="71">
        <v>8</v>
      </c>
      <c r="P22" s="71">
        <v>9</v>
      </c>
      <c r="Q22" s="71">
        <v>10</v>
      </c>
      <c r="R22" s="236"/>
      <c r="S22" s="75" t="s">
        <v>53</v>
      </c>
      <c r="T22" s="75" t="s">
        <v>54</v>
      </c>
      <c r="U22" s="236"/>
      <c r="V22" s="236"/>
      <c r="W22" s="306"/>
      <c r="X22" s="306"/>
    </row>
    <row r="23" spans="1:24" ht="18.75" customHeight="1">
      <c r="A23" s="339">
        <v>1</v>
      </c>
      <c r="B23" s="340">
        <v>18</v>
      </c>
      <c r="C23" s="158">
        <v>10091966589</v>
      </c>
      <c r="D23" s="156" t="s">
        <v>108</v>
      </c>
      <c r="E23" s="157">
        <v>36294</v>
      </c>
      <c r="F23" s="158" t="s">
        <v>22</v>
      </c>
      <c r="G23" s="158" t="s">
        <v>67</v>
      </c>
      <c r="H23" s="341">
        <v>5</v>
      </c>
      <c r="I23" s="341">
        <v>5</v>
      </c>
      <c r="J23" s="341">
        <v>5</v>
      </c>
      <c r="K23" s="341">
        <v>3</v>
      </c>
      <c r="L23" s="341">
        <v>2</v>
      </c>
      <c r="M23" s="341">
        <v>3</v>
      </c>
      <c r="N23" s="341"/>
      <c r="O23" s="341">
        <v>5</v>
      </c>
      <c r="P23" s="341">
        <v>2</v>
      </c>
      <c r="Q23" s="341">
        <v>10</v>
      </c>
      <c r="R23" s="343">
        <v>1</v>
      </c>
      <c r="S23" s="341"/>
      <c r="T23" s="341"/>
      <c r="U23" s="341">
        <f>SUM(H23:Q24,S23)-T23</f>
        <v>40</v>
      </c>
      <c r="V23" s="341"/>
      <c r="W23" s="343"/>
      <c r="X23" s="343"/>
    </row>
    <row r="24" spans="1:24" ht="18.75" customHeight="1">
      <c r="A24" s="339"/>
      <c r="B24" s="340"/>
      <c r="C24" s="158">
        <v>10007498585</v>
      </c>
      <c r="D24" s="156" t="s">
        <v>109</v>
      </c>
      <c r="E24" s="157">
        <v>34246</v>
      </c>
      <c r="F24" s="158" t="s">
        <v>19</v>
      </c>
      <c r="G24" s="158" t="s">
        <v>67</v>
      </c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3"/>
      <c r="S24" s="341"/>
      <c r="T24" s="341"/>
      <c r="U24" s="341"/>
      <c r="V24" s="341"/>
      <c r="W24" s="343"/>
      <c r="X24" s="343"/>
    </row>
    <row r="25" spans="1:24" ht="18.75" customHeight="1">
      <c r="A25" s="339">
        <v>2</v>
      </c>
      <c r="B25" s="340">
        <v>16</v>
      </c>
      <c r="C25" s="158">
        <v>10036076809</v>
      </c>
      <c r="D25" s="156" t="s">
        <v>110</v>
      </c>
      <c r="E25" s="157">
        <v>37700</v>
      </c>
      <c r="F25" s="158" t="s">
        <v>19</v>
      </c>
      <c r="G25" s="158" t="s">
        <v>67</v>
      </c>
      <c r="H25" s="341"/>
      <c r="I25" s="341">
        <v>2</v>
      </c>
      <c r="J25" s="341">
        <v>2</v>
      </c>
      <c r="K25" s="341">
        <v>2</v>
      </c>
      <c r="L25" s="341">
        <v>3</v>
      </c>
      <c r="M25" s="341"/>
      <c r="N25" s="341">
        <v>2</v>
      </c>
      <c r="O25" s="341">
        <v>2</v>
      </c>
      <c r="P25" s="341">
        <v>5</v>
      </c>
      <c r="Q25" s="341">
        <v>4</v>
      </c>
      <c r="R25" s="343">
        <v>3</v>
      </c>
      <c r="S25" s="341"/>
      <c r="T25" s="341"/>
      <c r="U25" s="341">
        <f>SUM(H25:Q26,S25)-T25</f>
        <v>22</v>
      </c>
      <c r="V25" s="341"/>
      <c r="W25" s="343"/>
      <c r="X25" s="343"/>
    </row>
    <row r="26" spans="1:24" ht="18.75" customHeight="1">
      <c r="A26" s="339"/>
      <c r="B26" s="340"/>
      <c r="C26" s="158">
        <v>10009721505</v>
      </c>
      <c r="D26" s="156" t="s">
        <v>111</v>
      </c>
      <c r="E26" s="157">
        <v>35616</v>
      </c>
      <c r="F26" s="158" t="s">
        <v>22</v>
      </c>
      <c r="G26" s="158" t="s">
        <v>67</v>
      </c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3"/>
      <c r="S26" s="341"/>
      <c r="T26" s="341"/>
      <c r="U26" s="341"/>
      <c r="V26" s="341"/>
      <c r="W26" s="343"/>
      <c r="X26" s="343"/>
    </row>
    <row r="27" spans="1:24" ht="18.75" customHeight="1">
      <c r="A27" s="339">
        <v>3</v>
      </c>
      <c r="B27" s="340">
        <v>42</v>
      </c>
      <c r="C27" s="158">
        <v>10049916685</v>
      </c>
      <c r="D27" s="156" t="s">
        <v>112</v>
      </c>
      <c r="E27" s="157">
        <v>37678</v>
      </c>
      <c r="F27" s="158" t="s">
        <v>19</v>
      </c>
      <c r="G27" s="158" t="s">
        <v>21</v>
      </c>
      <c r="H27" s="341">
        <v>2</v>
      </c>
      <c r="I27" s="341"/>
      <c r="J27" s="341">
        <v>3</v>
      </c>
      <c r="K27" s="341">
        <v>1</v>
      </c>
      <c r="L27" s="341">
        <v>5</v>
      </c>
      <c r="M27" s="341">
        <v>1</v>
      </c>
      <c r="N27" s="341">
        <v>3</v>
      </c>
      <c r="O27" s="341"/>
      <c r="P27" s="341"/>
      <c r="Q27" s="341">
        <v>6</v>
      </c>
      <c r="R27" s="343">
        <v>2</v>
      </c>
      <c r="S27" s="341"/>
      <c r="T27" s="341"/>
      <c r="U27" s="341">
        <f>SUM(H27:Q28,S27)-T27</f>
        <v>21</v>
      </c>
      <c r="V27" s="341"/>
      <c r="W27" s="343"/>
      <c r="X27" s="343" t="s">
        <v>113</v>
      </c>
    </row>
    <row r="28" spans="1:24" ht="18.75" customHeight="1">
      <c r="A28" s="339"/>
      <c r="B28" s="340"/>
      <c r="C28" s="158">
        <v>10054263400</v>
      </c>
      <c r="D28" s="156" t="s">
        <v>114</v>
      </c>
      <c r="E28" s="157">
        <v>37941</v>
      </c>
      <c r="F28" s="158" t="s">
        <v>19</v>
      </c>
      <c r="G28" s="158" t="s">
        <v>21</v>
      </c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3"/>
      <c r="S28" s="341"/>
      <c r="T28" s="341"/>
      <c r="U28" s="341"/>
      <c r="V28" s="341"/>
      <c r="W28" s="343"/>
      <c r="X28" s="343"/>
    </row>
    <row r="29" spans="1:24" ht="18.75" customHeight="1">
      <c r="A29" s="339">
        <v>4</v>
      </c>
      <c r="B29" s="340">
        <v>14</v>
      </c>
      <c r="C29" s="158">
        <v>10094559422</v>
      </c>
      <c r="D29" s="156" t="s">
        <v>115</v>
      </c>
      <c r="E29" s="157">
        <v>38505</v>
      </c>
      <c r="F29" s="158" t="s">
        <v>22</v>
      </c>
      <c r="G29" s="158" t="s">
        <v>21</v>
      </c>
      <c r="H29" s="341">
        <v>1</v>
      </c>
      <c r="I29" s="341">
        <v>3</v>
      </c>
      <c r="J29" s="341"/>
      <c r="K29" s="341">
        <v>5</v>
      </c>
      <c r="L29" s="341"/>
      <c r="M29" s="341">
        <v>2</v>
      </c>
      <c r="N29" s="341"/>
      <c r="O29" s="341"/>
      <c r="P29" s="341">
        <v>3</v>
      </c>
      <c r="Q29" s="341">
        <v>2</v>
      </c>
      <c r="R29" s="343">
        <v>4</v>
      </c>
      <c r="S29" s="341"/>
      <c r="T29" s="341"/>
      <c r="U29" s="341">
        <f>SUM(H29:Q30,S29)-T29</f>
        <v>16</v>
      </c>
      <c r="V29" s="341"/>
      <c r="W29" s="343"/>
      <c r="X29" s="343"/>
    </row>
    <row r="30" spans="1:24" ht="18.75" customHeight="1">
      <c r="A30" s="339"/>
      <c r="B30" s="340"/>
      <c r="C30" s="158">
        <v>10111632836</v>
      </c>
      <c r="D30" s="156" t="s">
        <v>116</v>
      </c>
      <c r="E30" s="157">
        <v>39137</v>
      </c>
      <c r="F30" s="158" t="s">
        <v>22</v>
      </c>
      <c r="G30" s="158" t="s">
        <v>21</v>
      </c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3"/>
      <c r="S30" s="341"/>
      <c r="T30" s="341"/>
      <c r="U30" s="341"/>
      <c r="V30" s="341"/>
      <c r="W30" s="343"/>
      <c r="X30" s="343"/>
    </row>
    <row r="31" spans="1:24" ht="18.75" customHeight="1">
      <c r="A31" s="339">
        <v>5</v>
      </c>
      <c r="B31" s="340">
        <v>15</v>
      </c>
      <c r="C31" s="158">
        <v>10009183557</v>
      </c>
      <c r="D31" s="156" t="s">
        <v>117</v>
      </c>
      <c r="E31" s="157">
        <v>35346</v>
      </c>
      <c r="F31" s="158" t="s">
        <v>19</v>
      </c>
      <c r="G31" s="158" t="s">
        <v>67</v>
      </c>
      <c r="H31" s="341">
        <v>3</v>
      </c>
      <c r="I31" s="341"/>
      <c r="J31" s="341">
        <v>1</v>
      </c>
      <c r="K31" s="341"/>
      <c r="L31" s="341"/>
      <c r="M31" s="341">
        <v>5</v>
      </c>
      <c r="N31" s="341">
        <v>1</v>
      </c>
      <c r="O31" s="341">
        <v>1</v>
      </c>
      <c r="P31" s="341">
        <v>1</v>
      </c>
      <c r="Q31" s="341"/>
      <c r="R31" s="343">
        <v>5</v>
      </c>
      <c r="S31" s="341"/>
      <c r="T31" s="341"/>
      <c r="U31" s="341">
        <f>SUM(H31:Q32,S31)-T31</f>
        <v>12</v>
      </c>
      <c r="V31" s="341"/>
      <c r="W31" s="343"/>
      <c r="X31" s="343"/>
    </row>
    <row r="32" spans="1:24" ht="18.75" customHeight="1">
      <c r="A32" s="339"/>
      <c r="B32" s="340"/>
      <c r="C32" s="158">
        <v>10007739974</v>
      </c>
      <c r="D32" s="156" t="s">
        <v>118</v>
      </c>
      <c r="E32" s="157">
        <v>34445</v>
      </c>
      <c r="F32" s="158" t="s">
        <v>31</v>
      </c>
      <c r="G32" s="158" t="s">
        <v>67</v>
      </c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3"/>
      <c r="S32" s="341"/>
      <c r="T32" s="341"/>
      <c r="U32" s="341"/>
      <c r="V32" s="341"/>
      <c r="W32" s="343"/>
      <c r="X32" s="343"/>
    </row>
    <row r="33" spans="1:24" ht="18.75" customHeight="1">
      <c r="A33" s="339">
        <v>6</v>
      </c>
      <c r="B33" s="340">
        <v>12</v>
      </c>
      <c r="C33" s="158">
        <v>10093069258</v>
      </c>
      <c r="D33" s="156" t="s">
        <v>119</v>
      </c>
      <c r="E33" s="157">
        <v>38836</v>
      </c>
      <c r="F33" s="158" t="s">
        <v>32</v>
      </c>
      <c r="G33" s="158" t="s">
        <v>21</v>
      </c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3"/>
      <c r="S33" s="341"/>
      <c r="T33" s="341">
        <v>40</v>
      </c>
      <c r="U33" s="341">
        <f>SUM(H33:Q34,S33)-T33</f>
        <v>-40</v>
      </c>
      <c r="V33" s="341"/>
      <c r="W33" s="343"/>
      <c r="X33" s="343" t="s">
        <v>120</v>
      </c>
    </row>
    <row r="34" spans="1:24" ht="18.75" customHeight="1">
      <c r="A34" s="339"/>
      <c r="B34" s="340"/>
      <c r="C34" s="158">
        <v>10088344146</v>
      </c>
      <c r="D34" s="156" t="s">
        <v>121</v>
      </c>
      <c r="E34" s="157">
        <v>38624</v>
      </c>
      <c r="F34" s="158" t="s">
        <v>22</v>
      </c>
      <c r="G34" s="158" t="s">
        <v>21</v>
      </c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3"/>
      <c r="S34" s="341"/>
      <c r="T34" s="341"/>
      <c r="U34" s="341"/>
      <c r="V34" s="341"/>
      <c r="W34" s="343"/>
      <c r="X34" s="343"/>
    </row>
    <row r="35" spans="1:24" ht="10.5" customHeight="1" thickBot="1">
      <c r="A35" s="207"/>
    </row>
    <row r="36" spans="1:24" ht="16" thickTop="1">
      <c r="A36" s="349" t="s">
        <v>4</v>
      </c>
      <c r="B36" s="350"/>
      <c r="C36" s="350"/>
      <c r="D36" s="350"/>
      <c r="E36" s="208"/>
      <c r="F36" s="208"/>
      <c r="G36" s="350" t="s">
        <v>5</v>
      </c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1"/>
    </row>
    <row r="37" spans="1:24" ht="15">
      <c r="A37" s="209" t="s">
        <v>122</v>
      </c>
      <c r="B37" s="135"/>
      <c r="C37" s="210"/>
      <c r="D37" s="118"/>
      <c r="E37" s="165"/>
      <c r="F37" s="118"/>
      <c r="G37" s="166" t="s">
        <v>33</v>
      </c>
      <c r="H37" s="107">
        <v>2</v>
      </c>
      <c r="I37" s="167"/>
      <c r="J37" s="168"/>
      <c r="K37" s="168"/>
      <c r="L37" s="168"/>
      <c r="M37" s="169"/>
      <c r="N37" s="169"/>
      <c r="O37" s="169"/>
      <c r="P37" s="169"/>
      <c r="Q37" s="169"/>
      <c r="R37" s="168"/>
      <c r="S37" s="170"/>
      <c r="T37" s="170"/>
      <c r="U37" s="168"/>
      <c r="V37" s="171"/>
      <c r="W37" s="64" t="s">
        <v>31</v>
      </c>
      <c r="X37" s="108">
        <f>COUNTIF(F23:F34,"ЗМС")</f>
        <v>1</v>
      </c>
    </row>
    <row r="38" spans="1:24" ht="15">
      <c r="A38" s="209" t="s">
        <v>123</v>
      </c>
      <c r="B38" s="135"/>
      <c r="C38" s="211"/>
      <c r="D38" s="174"/>
      <c r="E38" s="175"/>
      <c r="F38" s="174"/>
      <c r="G38" s="166" t="s">
        <v>26</v>
      </c>
      <c r="H38" s="107">
        <v>7</v>
      </c>
      <c r="I38" s="176"/>
      <c r="M38" s="177"/>
      <c r="N38" s="177"/>
      <c r="O38" s="177"/>
      <c r="P38" s="177"/>
      <c r="Q38" s="177"/>
      <c r="S38" s="178"/>
      <c r="T38" s="178"/>
      <c r="V38" s="179"/>
      <c r="W38" s="66" t="s">
        <v>19</v>
      </c>
      <c r="X38" s="109">
        <f>COUNTIF(F23:F34,"МСМК")</f>
        <v>5</v>
      </c>
    </row>
    <row r="39" spans="1:24" ht="15">
      <c r="A39" s="209" t="s">
        <v>69</v>
      </c>
      <c r="B39" s="135"/>
      <c r="C39" s="212"/>
      <c r="D39" s="174"/>
      <c r="E39" s="175"/>
      <c r="F39" s="174"/>
      <c r="G39" s="166" t="s">
        <v>27</v>
      </c>
      <c r="H39" s="107">
        <v>7</v>
      </c>
      <c r="I39" s="176"/>
      <c r="M39" s="177"/>
      <c r="N39" s="177"/>
      <c r="O39" s="177"/>
      <c r="P39" s="177"/>
      <c r="Q39" s="177"/>
      <c r="S39" s="178"/>
      <c r="T39" s="178"/>
      <c r="V39" s="179"/>
      <c r="W39" s="66" t="s">
        <v>22</v>
      </c>
      <c r="X39" s="109">
        <f>COUNTIF(F23:F34,"МС")</f>
        <v>5</v>
      </c>
    </row>
    <row r="40" spans="1:24" ht="15">
      <c r="A40" s="209" t="s">
        <v>70</v>
      </c>
      <c r="B40" s="135"/>
      <c r="C40" s="212"/>
      <c r="D40" s="174"/>
      <c r="E40" s="175"/>
      <c r="F40" s="174"/>
      <c r="G40" s="166" t="s">
        <v>28</v>
      </c>
      <c r="H40" s="107">
        <v>6</v>
      </c>
      <c r="I40" s="176"/>
      <c r="M40" s="177"/>
      <c r="N40" s="177"/>
      <c r="O40" s="177"/>
      <c r="P40" s="177"/>
      <c r="Q40" s="177"/>
      <c r="S40" s="178"/>
      <c r="T40" s="178"/>
      <c r="V40" s="179"/>
      <c r="W40" s="66" t="s">
        <v>32</v>
      </c>
      <c r="X40" s="109">
        <f>COUNTIF(F23:F34,"КМС")</f>
        <v>1</v>
      </c>
    </row>
    <row r="41" spans="1:24" ht="15">
      <c r="A41" s="213"/>
      <c r="B41" s="140"/>
      <c r="C41" s="183"/>
      <c r="D41" s="174"/>
      <c r="E41" s="175"/>
      <c r="F41" s="174"/>
      <c r="G41" s="166" t="s">
        <v>29</v>
      </c>
      <c r="H41" s="107">
        <v>1</v>
      </c>
      <c r="I41" s="176"/>
      <c r="M41" s="177"/>
      <c r="N41" s="177"/>
      <c r="O41" s="177"/>
      <c r="P41" s="177"/>
      <c r="Q41" s="177"/>
      <c r="S41" s="178"/>
      <c r="T41" s="178"/>
      <c r="V41" s="179"/>
      <c r="W41" s="66" t="s">
        <v>37</v>
      </c>
      <c r="X41" s="109">
        <f>COUNTIF(AK22:AK33,"1 СР")</f>
        <v>0</v>
      </c>
    </row>
    <row r="42" spans="1:24" ht="15">
      <c r="A42" s="214"/>
      <c r="B42" s="135"/>
      <c r="C42" s="212"/>
      <c r="D42" s="174"/>
      <c r="E42" s="175"/>
      <c r="F42" s="174"/>
      <c r="G42" s="166" t="s">
        <v>34</v>
      </c>
      <c r="H42" s="107">
        <f>COUNTIF(A23:A34,"ДСКВ")</f>
        <v>0</v>
      </c>
      <c r="I42" s="176"/>
      <c r="M42" s="177"/>
      <c r="N42" s="177"/>
      <c r="O42" s="177"/>
      <c r="P42" s="177"/>
      <c r="Q42" s="177"/>
      <c r="S42" s="178"/>
      <c r="T42" s="178"/>
      <c r="V42" s="179"/>
      <c r="W42" s="66" t="s">
        <v>43</v>
      </c>
      <c r="X42" s="109">
        <f>COUNTIF(AK22:AK33,"2 СР")</f>
        <v>0</v>
      </c>
    </row>
    <row r="43" spans="1:24" ht="15">
      <c r="A43" s="214"/>
      <c r="B43" s="135"/>
      <c r="C43" s="212"/>
      <c r="D43" s="174"/>
      <c r="E43" s="175"/>
      <c r="F43" s="174"/>
      <c r="G43" s="166" t="s">
        <v>30</v>
      </c>
      <c r="H43" s="110">
        <f>COUNTIF(A23:A34,"НС")</f>
        <v>0</v>
      </c>
      <c r="I43" s="185"/>
      <c r="J43" s="186"/>
      <c r="K43" s="186"/>
      <c r="L43" s="186"/>
      <c r="M43" s="187"/>
      <c r="N43" s="187"/>
      <c r="O43" s="187"/>
      <c r="P43" s="187"/>
      <c r="Q43" s="187"/>
      <c r="R43" s="186"/>
      <c r="S43" s="188"/>
      <c r="T43" s="188"/>
      <c r="U43" s="186"/>
      <c r="V43" s="189"/>
      <c r="W43" s="69" t="s">
        <v>44</v>
      </c>
      <c r="X43" s="111">
        <f>COUNTIF(AK22:AK33,"3 СР")</f>
        <v>0</v>
      </c>
    </row>
    <row r="44" spans="1:24" ht="4.5" customHeight="1">
      <c r="A44" s="213"/>
      <c r="B44" s="191"/>
      <c r="C44" s="192"/>
      <c r="D44" s="140"/>
      <c r="E44" s="193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215"/>
    </row>
    <row r="45" spans="1:24" ht="16">
      <c r="A45" s="352" t="s">
        <v>10</v>
      </c>
      <c r="B45" s="285"/>
      <c r="C45" s="285"/>
      <c r="D45" s="285"/>
      <c r="E45" s="285"/>
      <c r="F45" s="285"/>
      <c r="G45" s="285" t="s">
        <v>3</v>
      </c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 t="s">
        <v>42</v>
      </c>
      <c r="S45" s="285"/>
      <c r="T45" s="285"/>
      <c r="U45" s="285"/>
      <c r="V45" s="285"/>
      <c r="W45" s="285"/>
      <c r="X45" s="353"/>
    </row>
    <row r="46" spans="1:24" ht="16">
      <c r="A46" s="216"/>
      <c r="B46" s="196"/>
      <c r="C46" s="197"/>
      <c r="D46" s="196"/>
      <c r="E46" s="196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217"/>
    </row>
    <row r="47" spans="1:24" ht="16">
      <c r="A47" s="216"/>
      <c r="B47" s="196"/>
      <c r="C47" s="197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218"/>
    </row>
    <row r="48" spans="1:24">
      <c r="A48" s="34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153"/>
      <c r="S48" s="153"/>
      <c r="T48" s="153"/>
      <c r="U48" s="274"/>
      <c r="V48" s="274"/>
      <c r="W48" s="274"/>
      <c r="X48" s="345"/>
    </row>
    <row r="49" spans="1:24">
      <c r="A49" s="219"/>
      <c r="D49" s="153"/>
      <c r="E49" s="20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220"/>
    </row>
    <row r="50" spans="1:24">
      <c r="A50" s="219"/>
      <c r="D50" s="153"/>
      <c r="E50" s="20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220"/>
    </row>
    <row r="51" spans="1:24" ht="17" thickBot="1">
      <c r="A51" s="346" t="s">
        <v>62</v>
      </c>
      <c r="B51" s="347"/>
      <c r="C51" s="347"/>
      <c r="D51" s="347"/>
      <c r="E51" s="347"/>
      <c r="F51" s="347"/>
      <c r="G51" s="347" t="str">
        <f>G18</f>
        <v>Ярышева О.Ю. (ВК, Москва)</v>
      </c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 t="str">
        <f>G19</f>
        <v>Михайлова И.Н. (ВК, Санкт-Петербург)</v>
      </c>
      <c r="S51" s="347"/>
      <c r="T51" s="347"/>
      <c r="U51" s="347"/>
      <c r="V51" s="347"/>
      <c r="W51" s="347"/>
      <c r="X51" s="348"/>
    </row>
    <row r="52" spans="1:24" ht="15" thickTop="1"/>
  </sheetData>
  <mergeCells count="157">
    <mergeCell ref="A48:E48"/>
    <mergeCell ref="F48:Q48"/>
    <mergeCell ref="U48:X48"/>
    <mergeCell ref="A51:F51"/>
    <mergeCell ref="G51:Q51"/>
    <mergeCell ref="R51:X51"/>
    <mergeCell ref="W33:W34"/>
    <mergeCell ref="X33:X34"/>
    <mergeCell ref="A36:D36"/>
    <mergeCell ref="G36:X36"/>
    <mergeCell ref="A45:F45"/>
    <mergeCell ref="G45:Q45"/>
    <mergeCell ref="R45:X45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T31:T32"/>
    <mergeCell ref="U31:U32"/>
    <mergeCell ref="V31:V32"/>
    <mergeCell ref="W31:W32"/>
    <mergeCell ref="X31:X32"/>
    <mergeCell ref="A33:A34"/>
    <mergeCell ref="B33:B34"/>
    <mergeCell ref="H33:H34"/>
    <mergeCell ref="I33:I34"/>
    <mergeCell ref="J33:J34"/>
    <mergeCell ref="N31:N32"/>
    <mergeCell ref="O31:O32"/>
    <mergeCell ref="P31:P32"/>
    <mergeCell ref="Q31:Q32"/>
    <mergeCell ref="R31:R32"/>
    <mergeCell ref="S31:S32"/>
    <mergeCell ref="A31:A32"/>
    <mergeCell ref="B31:B32"/>
    <mergeCell ref="H31:H32"/>
    <mergeCell ref="I31:I32"/>
    <mergeCell ref="J31:J32"/>
    <mergeCell ref="K31:K32"/>
    <mergeCell ref="L31:L32"/>
    <mergeCell ref="M31:M32"/>
    <mergeCell ref="Q29:Q30"/>
    <mergeCell ref="K29:K30"/>
    <mergeCell ref="L29:L30"/>
    <mergeCell ref="M29:M30"/>
    <mergeCell ref="N29:N30"/>
    <mergeCell ref="O29:O30"/>
    <mergeCell ref="P29:P30"/>
    <mergeCell ref="T27:T28"/>
    <mergeCell ref="U27:U28"/>
    <mergeCell ref="V27:V28"/>
    <mergeCell ref="W27:W28"/>
    <mergeCell ref="X27:X28"/>
    <mergeCell ref="A29:A30"/>
    <mergeCell ref="B29:B30"/>
    <mergeCell ref="H29:H30"/>
    <mergeCell ref="I29:I30"/>
    <mergeCell ref="J29:J30"/>
    <mergeCell ref="N27:N28"/>
    <mergeCell ref="O27:O28"/>
    <mergeCell ref="P27:P28"/>
    <mergeCell ref="Q27:Q28"/>
    <mergeCell ref="R27:R28"/>
    <mergeCell ref="S27:S28"/>
    <mergeCell ref="W29:W30"/>
    <mergeCell ref="X29:X30"/>
    <mergeCell ref="R29:R30"/>
    <mergeCell ref="S29:S30"/>
    <mergeCell ref="T29:T30"/>
    <mergeCell ref="U29:U30"/>
    <mergeCell ref="V29:V30"/>
    <mergeCell ref="A27:A28"/>
    <mergeCell ref="B27:B28"/>
    <mergeCell ref="H27:H28"/>
    <mergeCell ref="I27:I28"/>
    <mergeCell ref="J27:J28"/>
    <mergeCell ref="K27:K28"/>
    <mergeCell ref="L27:L28"/>
    <mergeCell ref="M27:M28"/>
    <mergeCell ref="Q25:Q26"/>
    <mergeCell ref="K25:K26"/>
    <mergeCell ref="L25:L26"/>
    <mergeCell ref="M25:M26"/>
    <mergeCell ref="N25:N26"/>
    <mergeCell ref="O25:O26"/>
    <mergeCell ref="P25:P26"/>
    <mergeCell ref="V23:V24"/>
    <mergeCell ref="W23:W24"/>
    <mergeCell ref="X23:X24"/>
    <mergeCell ref="A25:A26"/>
    <mergeCell ref="B25:B26"/>
    <mergeCell ref="H25:H26"/>
    <mergeCell ref="I25:I26"/>
    <mergeCell ref="J25:J26"/>
    <mergeCell ref="N23:N24"/>
    <mergeCell ref="O23:O24"/>
    <mergeCell ref="P23:P24"/>
    <mergeCell ref="Q23:Q24"/>
    <mergeCell ref="R23:R24"/>
    <mergeCell ref="S23:S24"/>
    <mergeCell ref="W25:W26"/>
    <mergeCell ref="X25:X26"/>
    <mergeCell ref="R25:R26"/>
    <mergeCell ref="S25:S26"/>
    <mergeCell ref="T25:T26"/>
    <mergeCell ref="U25:U26"/>
    <mergeCell ref="V25:V26"/>
    <mergeCell ref="W21:W22"/>
    <mergeCell ref="X21:X22"/>
    <mergeCell ref="A23:A24"/>
    <mergeCell ref="B23:B24"/>
    <mergeCell ref="H23:H24"/>
    <mergeCell ref="I23:I24"/>
    <mergeCell ref="J23:J24"/>
    <mergeCell ref="K23:K24"/>
    <mergeCell ref="L23:L24"/>
    <mergeCell ref="M23:M24"/>
    <mergeCell ref="G21:G22"/>
    <mergeCell ref="H21:Q21"/>
    <mergeCell ref="R21:R22"/>
    <mergeCell ref="S21:T21"/>
    <mergeCell ref="U21:U22"/>
    <mergeCell ref="V21:V22"/>
    <mergeCell ref="A21:A22"/>
    <mergeCell ref="B21:B22"/>
    <mergeCell ref="C21:C22"/>
    <mergeCell ref="D21:D22"/>
    <mergeCell ref="E21:E22"/>
    <mergeCell ref="F21:F22"/>
    <mergeCell ref="T23:T24"/>
    <mergeCell ref="U23:U24"/>
    <mergeCell ref="H17:X17"/>
    <mergeCell ref="H18:X18"/>
    <mergeCell ref="H19:Q19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  <mergeCell ref="A15:G15"/>
    <mergeCell ref="H15:X15"/>
    <mergeCell ref="H16:X16"/>
  </mergeCells>
  <conditionalFormatting sqref="R44:T1048576 R35:T35 S37:T43 G37:G43 R1:T14 R21 R20:T2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Омниум Мужчины</vt:lpstr>
      <vt:lpstr>Омниум Женщины</vt:lpstr>
      <vt:lpstr>мэдисон мужчины</vt:lpstr>
      <vt:lpstr>мэдисон женщины</vt:lpstr>
      <vt:lpstr>'Омниум Женщины'!Заголовки_для_печати</vt:lpstr>
      <vt:lpstr>'Омниум Мужчины'!Заголовки_для_печати</vt:lpstr>
      <vt:lpstr>'Омниум Женщины'!Область_печати</vt:lpstr>
      <vt:lpstr>'Омниум Мужчины'!Область_печати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2021-05-18T13:50:02Z</cp:lastPrinted>
  <dcterms:created xsi:type="dcterms:W3CDTF">1996-10-08T23:32:33Z</dcterms:created>
  <dcterms:modified xsi:type="dcterms:W3CDTF">2024-01-15T12:02:11Z</dcterms:modified>
</cp:coreProperties>
</file>