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Групповая гонка" sheetId="82" r:id="rId1"/>
  </sheets>
  <definedNames>
    <definedName name="_xlnm.Print_Area" localSheetId="0">'Групповая гонка'!$A$1:$L$87</definedName>
  </definedNames>
  <calcPr calcId="152511"/>
</workbook>
</file>

<file path=xl/calcChain.xml><?xml version="1.0" encoding="utf-8"?>
<calcChain xmlns="http://schemas.openxmlformats.org/spreadsheetml/2006/main">
  <c r="J23" i="82" l="1"/>
  <c r="J24" i="82"/>
  <c r="J25" i="82"/>
  <c r="J26" i="82"/>
  <c r="J27" i="82"/>
  <c r="J28" i="82"/>
  <c r="J29" i="82"/>
  <c r="J30" i="82"/>
  <c r="J31" i="82"/>
  <c r="J32" i="82"/>
  <c r="J33" i="82"/>
  <c r="J34" i="82"/>
  <c r="J35" i="82"/>
  <c r="J36" i="82"/>
  <c r="J37" i="82"/>
  <c r="J38" i="82"/>
  <c r="J39" i="82"/>
  <c r="J40" i="82"/>
  <c r="J41" i="82"/>
  <c r="J42" i="82"/>
  <c r="J43" i="82"/>
  <c r="J44" i="82"/>
  <c r="J45" i="82"/>
  <c r="J46" i="82"/>
  <c r="J47" i="82"/>
  <c r="J48" i="82"/>
  <c r="J49" i="82"/>
  <c r="J50" i="82"/>
  <c r="J51" i="82"/>
  <c r="J52" i="82"/>
  <c r="J53" i="82"/>
  <c r="J54" i="82"/>
  <c r="J55" i="82"/>
  <c r="J56" i="82"/>
  <c r="J57" i="82"/>
  <c r="J58" i="82"/>
  <c r="J59" i="82"/>
  <c r="J60" i="82"/>
  <c r="J61" i="82"/>
  <c r="J62" i="82"/>
  <c r="J63" i="82"/>
  <c r="J64" i="82"/>
  <c r="J22" i="82"/>
  <c r="I24" i="82"/>
  <c r="I25" i="82"/>
  <c r="I26" i="82"/>
  <c r="I27" i="82"/>
  <c r="I28" i="82"/>
  <c r="I29" i="82"/>
  <c r="I30" i="82"/>
  <c r="I31" i="82"/>
  <c r="I32" i="82"/>
  <c r="I33" i="82"/>
  <c r="I34" i="82"/>
  <c r="I35" i="82"/>
  <c r="I36" i="82"/>
  <c r="I37" i="82"/>
  <c r="I38" i="82"/>
  <c r="I39" i="82"/>
  <c r="I40" i="82"/>
  <c r="I41" i="82"/>
  <c r="I42" i="82"/>
  <c r="I43" i="82"/>
  <c r="I44" i="82"/>
  <c r="I45" i="82"/>
  <c r="I46" i="82"/>
  <c r="I47" i="82"/>
  <c r="I48" i="82"/>
  <c r="I49" i="82"/>
  <c r="I50" i="82"/>
  <c r="I51" i="82"/>
  <c r="I52" i="82"/>
  <c r="I53" i="82"/>
  <c r="I54" i="82"/>
  <c r="I55" i="82"/>
  <c r="I56" i="82"/>
  <c r="I57" i="82"/>
  <c r="I58" i="82"/>
  <c r="I59" i="82"/>
  <c r="I60" i="82"/>
  <c r="I61" i="82"/>
  <c r="I62" i="82"/>
  <c r="I63" i="82"/>
  <c r="I64" i="82"/>
  <c r="I23" i="82"/>
  <c r="L78" i="82" l="1"/>
  <c r="L77" i="82"/>
  <c r="L76" i="82"/>
  <c r="L75" i="82"/>
  <c r="L74" i="82"/>
  <c r="L73" i="82"/>
  <c r="L72" i="82"/>
  <c r="H79" i="82"/>
  <c r="H78" i="82"/>
  <c r="H77" i="82"/>
  <c r="H76" i="82"/>
  <c r="H75" i="82"/>
  <c r="H74" i="82" l="1"/>
  <c r="H73" i="82" s="1"/>
</calcChain>
</file>

<file path=xl/sharedStrings.xml><?xml version="1.0" encoding="utf-8"?>
<sst xmlns="http://schemas.openxmlformats.org/spreadsheetml/2006/main" count="269" uniqueCount="171">
  <si>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</si>
  <si>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</si>
  <si>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</si>
  <si>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</si>
  <si>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</si>
  <si>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</si>
  <si>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</si>
  <si>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</si>
  <si>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</si>
  <si>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</si>
  <si>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</si>
  <si>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</si>
  <si>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</si>
  <si>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</si>
  <si>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</si>
  <si>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</si>
  <si>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</si>
  <si>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Самарская область</t>
  </si>
  <si>
    <t>Свердловская область</t>
  </si>
  <si>
    <t>Удмуртская Республика</t>
  </si>
  <si>
    <t xml:space="preserve">ХАРИН В.В. (ВК, г. ИЖЕВСК) </t>
  </si>
  <si>
    <t xml:space="preserve">ВЕДЕРНИКОВ М.Г. (ВК, г. ИЖЕВСК) </t>
  </si>
  <si>
    <t>Федерация велосипедного спорта Удмуртской Республики</t>
  </si>
  <si>
    <t>по велосипедному спорту</t>
  </si>
  <si>
    <t>Министерство по физической культуре, спорту и молодежной политике Удмуртской Республики</t>
  </si>
  <si>
    <t>ИТОГОВЫЙ ПРОТОКОЛ</t>
  </si>
  <si>
    <t>ВЫПОЛНЕНИЕ НТУ ЕВСК</t>
  </si>
  <si>
    <t>ТЕХНИЧЕСКИЙ ДЕЛЕГАТ ФВСР:</t>
  </si>
  <si>
    <t>ГЛАВНЫЙ СУДЬЯ:</t>
  </si>
  <si>
    <t>ГЛАВНЫЙ СЕКРЕТАРЬ:</t>
  </si>
  <si>
    <t>СУДЬЯ НА ФИНИШЕ:</t>
  </si>
  <si>
    <t>КОД UCI</t>
  </si>
  <si>
    <t xml:space="preserve">САДРОВ Е.В. (1К, г. ИЖЕВСК) </t>
  </si>
  <si>
    <t>РЕЗУЛЬТАТ</t>
  </si>
  <si>
    <t>ОТСТАВАНИЕ</t>
  </si>
  <si>
    <t>СКОРОСТЬ км/ч</t>
  </si>
  <si>
    <t>ВСЕРОССИЙСКИЕ СОРЕВНОВАНИЯ</t>
  </si>
  <si>
    <t>Иркутская область</t>
  </si>
  <si>
    <t>Забайкальский край</t>
  </si>
  <si>
    <t>Девушки 15-16 лет</t>
  </si>
  <si>
    <t>БАВЫКИНА Дарья</t>
  </si>
  <si>
    <t>ВЫВОЛОКИНА Анастасия</t>
  </si>
  <si>
    <t>ЗАКУТЬКО Олеся</t>
  </si>
  <si>
    <t>ЗАМЫЦКАЯ Виктория</t>
  </si>
  <si>
    <t>КИРДИНА Виктория</t>
  </si>
  <si>
    <t>КОРОТКАЯ Анастасия</t>
  </si>
  <si>
    <t>КОРНЕЕВА Анна</t>
  </si>
  <si>
    <t>КУДРЯШОВА Ангелина</t>
  </si>
  <si>
    <t>КЛЯРИЦКАЯ Алена</t>
  </si>
  <si>
    <t>НЕХАЕВА Валерия</t>
  </si>
  <si>
    <t>ПОДГОРНОВА Василиса</t>
  </si>
  <si>
    <t>СОЛОДОВНИКОВА Екатерина</t>
  </si>
  <si>
    <t>СЕМЕНОВА Екатерина</t>
  </si>
  <si>
    <t>СЫЧЕВА Марина</t>
  </si>
  <si>
    <t>ОБРЕЗКОВА Анна</t>
  </si>
  <si>
    <t>БЕЛЯЕВА Мария</t>
  </si>
  <si>
    <t xml:space="preserve">ГАБЛАЯ Софья </t>
  </si>
  <si>
    <t>АЛЕКСЕЕВА Ангелина</t>
  </si>
  <si>
    <t>Ленинградская область</t>
  </si>
  <si>
    <t>НАЗАРОВА Анна</t>
  </si>
  <si>
    <t>ЕРГИНА Анастасия</t>
  </si>
  <si>
    <t>100 921 795 85</t>
  </si>
  <si>
    <t>100 787 933 83</t>
  </si>
  <si>
    <t>КИРЕЕВА Мария</t>
  </si>
  <si>
    <t>СТРИЖОВА Ксения</t>
  </si>
  <si>
    <t>ИГНАТЬЕВА Ксения</t>
  </si>
  <si>
    <t>МИГУНОВА Ольга</t>
  </si>
  <si>
    <t>БЕЛОЗЕРОВА Милена</t>
  </si>
  <si>
    <t>101 071 687 15</t>
  </si>
  <si>
    <t>101 071 731 59</t>
  </si>
  <si>
    <t>101 072 356 05</t>
  </si>
  <si>
    <t>101 082 616 80</t>
  </si>
  <si>
    <t>НОСЫРЕВА Ольга</t>
  </si>
  <si>
    <t>101 144 199 68</t>
  </si>
  <si>
    <t>101 144 203 72</t>
  </si>
  <si>
    <t>ДАНИЛОВА Александра</t>
  </si>
  <si>
    <t>ГОРОХОВА Анастасия</t>
  </si>
  <si>
    <t>НИКОНОВА Алена</t>
  </si>
  <si>
    <t>ВЕРНЯЕВА Арина</t>
  </si>
  <si>
    <t>КУЛУЕВА Александра</t>
  </si>
  <si>
    <t>КОРЛЯКОВА Евдокия</t>
  </si>
  <si>
    <t>ЗВЕРЕВА Анжелика</t>
  </si>
  <si>
    <t>КИСИЕВА Арина</t>
  </si>
  <si>
    <t>101 059 086 24</t>
  </si>
  <si>
    <t>101 059 084 22</t>
  </si>
  <si>
    <t>101 059 979 44</t>
  </si>
  <si>
    <t>101 147 958 44</t>
  </si>
  <si>
    <t>101 150 747 20</t>
  </si>
  <si>
    <t>101 058 659 82</t>
  </si>
  <si>
    <t>101 050 920 06</t>
  </si>
  <si>
    <t>Республика Татарстан</t>
  </si>
  <si>
    <t>НИГМАТУЛЛИНА Рената</t>
  </si>
  <si>
    <t>БЕК Анастасия</t>
  </si>
  <si>
    <t>ПЕТРУХИНА Виктория</t>
  </si>
  <si>
    <t>ПАХОМОВА Анастасия</t>
  </si>
  <si>
    <t>САГДИЕВА Асия</t>
  </si>
  <si>
    <t>КОЗЛОВА Карина</t>
  </si>
  <si>
    <t>ЖЕЛОНКИНА Софья</t>
  </si>
  <si>
    <t>ДАВЫДОВСКАЯ Ольга</t>
  </si>
  <si>
    <t>УДЯНСКАЯ Александра</t>
  </si>
  <si>
    <t>101 013 838 75</t>
  </si>
  <si>
    <t>101 013 878 18</t>
  </si>
  <si>
    <t>100 935 654 73</t>
  </si>
  <si>
    <t>101 013 870 10</t>
  </si>
  <si>
    <t>100 911 395 64</t>
  </si>
  <si>
    <t>101 110 589 20</t>
  </si>
  <si>
    <t>101 110 793 30</t>
  </si>
  <si>
    <t>101 111 882 52</t>
  </si>
  <si>
    <t>101 035 473 79</t>
  </si>
  <si>
    <t>101 044 507 92</t>
  </si>
  <si>
    <t>КОВЯЗИНА Валерия</t>
  </si>
  <si>
    <t>101 046 146 82</t>
  </si>
  <si>
    <t>САМОЙЛОВА Анастасия</t>
  </si>
  <si>
    <t>101 044 501 86</t>
  </si>
  <si>
    <t>101 177 767 74</t>
  </si>
  <si>
    <t>АЛЕКСЕЕНКО Сабрина</t>
  </si>
  <si>
    <t>100 778 762 30</t>
  </si>
  <si>
    <t>100 904 207 54</t>
  </si>
  <si>
    <t>100 904 232 79</t>
  </si>
  <si>
    <t>100 776 870 78</t>
  </si>
  <si>
    <t>100 825 572 86</t>
  </si>
  <si>
    <t>100 825 571 85</t>
  </si>
  <si>
    <t>101 049 237 69</t>
  </si>
  <si>
    <t>101 049 920 73</t>
  </si>
  <si>
    <t>101 059 870 32</t>
  </si>
  <si>
    <t>100 924 247 15</t>
  </si>
  <si>
    <t>100 776 874 82</t>
  </si>
  <si>
    <t>ШУШАКОВА Ульяна</t>
  </si>
  <si>
    <t>101 146 989 45</t>
  </si>
  <si>
    <t>101 018 395 73</t>
  </si>
  <si>
    <t>101 015 124 03</t>
  </si>
  <si>
    <t>100 776 890 01</t>
  </si>
  <si>
    <t>100 925 289 87</t>
  </si>
  <si>
    <t>100 942 171 91</t>
  </si>
  <si>
    <t>101 056 925 94</t>
  </si>
  <si>
    <t>101 160 195 59</t>
  </si>
  <si>
    <t>101 049 845 95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</si>
  <si>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30м </t>
    </r>
  </si>
  <si>
    <t>НФ</t>
  </si>
  <si>
    <t>НС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</si>
  <si>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53м</t>
    </r>
  </si>
  <si>
    <t>РУЖНИКОВА Анастасия</t>
  </si>
  <si>
    <t>№ ЕКП 2021: 32545</t>
  </si>
  <si>
    <t>1 СР</t>
  </si>
  <si>
    <t>2 СР</t>
  </si>
  <si>
    <t>3 СР</t>
  </si>
  <si>
    <t>Санкт-Петербург</t>
  </si>
  <si>
    <t>ДИСТАНЦИЯ: ДЛИНА КРУГА/КРУГОВ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</si>
  <si>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</si>
  <si>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</si>
  <si>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</si>
  <si>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r>
      <t xml:space="preserve">МЕСТО ПРОВЕДЕНИЯ: </t>
    </r>
    <r>
      <rPr>
        <sz val="11"/>
        <rFont val="Calibri"/>
        <family val="2"/>
        <charset val="204"/>
      </rPr>
      <t>г. ИЖЕВСК, АУ УР РССК ИМ. А.М.ДЕМИДОВА</t>
    </r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</si>
  <si>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</si>
  <si>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</si>
  <si>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</si>
  <si>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</si>
  <si>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</si>
  <si>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</si>
  <si>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</si>
  <si>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</si>
  <si>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</si>
  <si>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</si>
  <si>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Н. стартовало</t>
  </si>
  <si>
    <t>Осадки: без осадков</t>
  </si>
  <si>
    <t xml:space="preserve">Ветер: </t>
  </si>
  <si>
    <t>№ ВРВС: 0080601611Я</t>
  </si>
  <si>
    <t>3,2 км Х 10 + 4 км Х 5</t>
  </si>
  <si>
    <t>Температура: +28</t>
  </si>
  <si>
    <t>Влажность: 55%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</si>
  <si>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</si>
  <si>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10 ИЮЛЯ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</si>
</sst>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5" formatCode="0.000"/>
    <numFmt numFmtId="167" formatCode="m:ss.0"/>
    <numFmt numFmtId="168" formatCode="hh:mm:ss.00"/>
    <numFmt numFmtId="169" formatCode="hh:mm:ss"/>
    <numFmt numFmtId="170" formatCode="0.0"/>
  </numFmts>
  <fonts count="4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2">
    <xf numFmtId="0" fontId="0" fillId="0" borderId="0"/>
    <xf numFmtId="0" fontId="8" fillId="0" borderId="0"/>
    <xf numFmtId="0" fontId="7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2" fillId="0" borderId="0"/>
    <xf numFmtId="0" fontId="4" fillId="3" borderId="21" applyNumberFormat="0" applyFont="0" applyAlignment="0" applyProtection="0"/>
    <xf numFmtId="0" fontId="6" fillId="0" borderId="0"/>
    <xf numFmtId="0" fontId="28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28" applyNumberFormat="0" applyAlignment="0" applyProtection="0"/>
    <xf numFmtId="0" fontId="36" fillId="8" borderId="29" applyNumberFormat="0" applyAlignment="0" applyProtection="0"/>
    <xf numFmtId="0" fontId="37" fillId="8" borderId="28" applyNumberFormat="0" applyAlignment="0" applyProtection="0"/>
    <xf numFmtId="0" fontId="38" fillId="0" borderId="30" applyNumberFormat="0" applyFill="0" applyAlignment="0" applyProtection="0"/>
    <xf numFmtId="0" fontId="39" fillId="9" borderId="3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3" fillId="3" borderId="21" applyNumberFormat="0" applyFont="0" applyAlignment="0" applyProtection="0"/>
    <xf numFmtId="0" fontId="2" fillId="0" borderId="0"/>
    <xf numFmtId="0" fontId="2" fillId="3" borderId="2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3" borderId="2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0">
    <xf numFmtId="0" fontId="0" fillId="0" borderId="0" xfId="0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6" xfId="2" applyFont="1" applyFill="1" applyBorder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0" fontId="27" fillId="0" borderId="9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17" fillId="0" borderId="20" xfId="0" applyNumberFormat="1" applyFont="1" applyFill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left" vertical="center"/>
    </xf>
    <xf numFmtId="9" fontId="9" fillId="0" borderId="5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49" fontId="9" fillId="0" borderId="45" xfId="0" applyNumberFormat="1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right" vertical="center"/>
    </xf>
    <xf numFmtId="49" fontId="9" fillId="0" borderId="45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/>
    </xf>
    <xf numFmtId="0" fontId="16" fillId="2" borderId="42" xfId="0" applyFont="1" applyFill="1" applyBorder="1" applyAlignment="1">
      <alignment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3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vertical="center"/>
    </xf>
    <xf numFmtId="0" fontId="13" fillId="0" borderId="34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43" fillId="0" borderId="1" xfId="11" applyFont="1" applyFill="1" applyBorder="1" applyAlignment="1">
      <alignment vertical="center" wrapText="1"/>
    </xf>
    <xf numFmtId="14" fontId="44" fillId="0" borderId="1" xfId="8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44" fillId="0" borderId="1" xfId="8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68" fontId="9" fillId="0" borderId="17" xfId="0" applyNumberFormat="1" applyFont="1" applyFill="1" applyBorder="1" applyAlignment="1" applyProtection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9" fillId="0" borderId="39" xfId="2" applyFont="1" applyFill="1" applyBorder="1" applyAlignment="1">
      <alignment horizontal="center" vertical="center"/>
    </xf>
    <xf numFmtId="0" fontId="43" fillId="0" borderId="39" xfId="11" applyFont="1" applyFill="1" applyBorder="1" applyAlignment="1">
      <alignment vertical="center" wrapText="1"/>
    </xf>
    <xf numFmtId="14" fontId="44" fillId="0" borderId="39" xfId="8" applyNumberFormat="1" applyFont="1" applyFill="1" applyBorder="1" applyAlignment="1">
      <alignment horizontal="center" vertical="center" wrapText="1"/>
    </xf>
    <xf numFmtId="164" fontId="9" fillId="0" borderId="39" xfId="2" applyNumberFormat="1" applyFont="1" applyFill="1" applyBorder="1" applyAlignment="1">
      <alignment horizontal="center" vertical="center" wrapText="1"/>
    </xf>
    <xf numFmtId="0" fontId="44" fillId="0" borderId="39" xfId="8" applyFont="1" applyFill="1" applyBorder="1" applyAlignment="1">
      <alignment horizontal="center" vertical="center" wrapText="1"/>
    </xf>
    <xf numFmtId="167" fontId="9" fillId="0" borderId="39" xfId="0" applyNumberFormat="1" applyFont="1" applyFill="1" applyBorder="1" applyAlignment="1">
      <alignment horizontal="center" vertical="center"/>
    </xf>
    <xf numFmtId="165" fontId="9" fillId="0" borderId="39" xfId="0" applyNumberFormat="1" applyFont="1" applyFill="1" applyBorder="1" applyAlignment="1">
      <alignment horizontal="center" vertical="center"/>
    </xf>
    <xf numFmtId="0" fontId="45" fillId="0" borderId="39" xfId="0" applyNumberFormat="1" applyFont="1" applyFill="1" applyBorder="1" applyAlignment="1">
      <alignment horizontal="center" vertical="center"/>
    </xf>
    <xf numFmtId="168" fontId="9" fillId="0" borderId="40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9" fillId="0" borderId="39" xfId="0" applyNumberFormat="1" applyFont="1" applyFill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170" fontId="17" fillId="0" borderId="19" xfId="0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5" fillId="0" borderId="10" xfId="2" applyFont="1" applyBorder="1" applyAlignment="1">
      <alignment horizontal="left" vertical="center"/>
    </xf>
    <xf numFmtId="0" fontId="25" fillId="0" borderId="2" xfId="2" applyFont="1" applyBorder="1" applyAlignment="1">
      <alignment horizontal="left" vertical="center"/>
    </xf>
    <xf numFmtId="0" fontId="16" fillId="0" borderId="1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</cellXfs>
  <cellStyles count="82">
    <cellStyle name="20% — акцент1" xfId="29" builtinId="30" customBuiltin="1"/>
    <cellStyle name="20% - Акцент1 2" xfId="56"/>
    <cellStyle name="20% - Акцент1 3" xfId="70"/>
    <cellStyle name="20% — акцент2" xfId="33" builtinId="34" customBuiltin="1"/>
    <cellStyle name="20% - Акцент2 2" xfId="58"/>
    <cellStyle name="20% - Акцент2 3" xfId="72"/>
    <cellStyle name="20% — акцент3" xfId="37" builtinId="38" customBuiltin="1"/>
    <cellStyle name="20% - Акцент3 2" xfId="60"/>
    <cellStyle name="20% - Акцент3 3" xfId="74"/>
    <cellStyle name="20% — акцент4" xfId="41" builtinId="42" customBuiltin="1"/>
    <cellStyle name="20% - Акцент4 2" xfId="62"/>
    <cellStyle name="20% - Акцент4 3" xfId="76"/>
    <cellStyle name="20% — акцент5" xfId="45" builtinId="46" customBuiltin="1"/>
    <cellStyle name="20% - Акцент5 2" xfId="64"/>
    <cellStyle name="20% - Акцент5 3" xfId="78"/>
    <cellStyle name="20% — акцент6" xfId="49" builtinId="50" customBuiltin="1"/>
    <cellStyle name="20% - Акцент6 2" xfId="66"/>
    <cellStyle name="20% - Акцент6 3" xfId="80"/>
    <cellStyle name="40% — акцент1" xfId="30" builtinId="31" customBuiltin="1"/>
    <cellStyle name="40% - Акцент1 2" xfId="57"/>
    <cellStyle name="40% - Акцент1 3" xfId="71"/>
    <cellStyle name="40% — акцент2" xfId="34" builtinId="35" customBuiltin="1"/>
    <cellStyle name="40% - Акцент2 2" xfId="59"/>
    <cellStyle name="40% - Акцент2 3" xfId="73"/>
    <cellStyle name="40% — акцент3" xfId="38" builtinId="39" customBuiltin="1"/>
    <cellStyle name="40% - Акцент3 2" xfId="61"/>
    <cellStyle name="40% - Акцент3 3" xfId="75"/>
    <cellStyle name="40% — акцент4" xfId="42" builtinId="43" customBuiltin="1"/>
    <cellStyle name="40% - Акцент4 2" xfId="63"/>
    <cellStyle name="40% - Акцент4 3" xfId="77"/>
    <cellStyle name="40% — акцент5" xfId="46" builtinId="47" customBuiltin="1"/>
    <cellStyle name="40% - Акцент5 2" xfId="65"/>
    <cellStyle name="40% - Акцент5 3" xfId="79"/>
    <cellStyle name="40% — акцент6" xfId="50" builtinId="51" customBuiltin="1"/>
    <cellStyle name="40% - Акцент6 2" xfId="67"/>
    <cellStyle name="40% - Акцент6 3" xfId="81"/>
    <cellStyle name="60% — акцент1" xfId="31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20" builtinId="20" customBuiltin="1"/>
    <cellStyle name="Вывод" xfId="21" builtinId="21" customBuiltin="1"/>
    <cellStyle name="Вычисление" xfId="2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27" builtinId="25" customBuiltin="1"/>
    <cellStyle name="Контрольная ячейка" xfId="24" builtinId="23" customBuiltin="1"/>
    <cellStyle name="Название" xfId="12" builtinId="15" customBuiltin="1"/>
    <cellStyle name="Нейтральный" xfId="19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52"/>
    <cellStyle name="Обычный 7" xfId="54"/>
    <cellStyle name="Обычный 8" xfId="68"/>
    <cellStyle name="Обычный_ID4938_RS 2" xfId="11"/>
    <cellStyle name="Обычный_ID4938_RS_1" xfId="8"/>
    <cellStyle name="Обычный_Стартовый протокол Смирнов_20101106_Results" xfId="3"/>
    <cellStyle name="Плохой" xfId="18" builtinId="27" customBuiltin="1"/>
    <cellStyle name="Пояснение" xfId="26" builtinId="53" customBuiltin="1"/>
    <cellStyle name="Примечание 2" xfId="10"/>
    <cellStyle name="Примечание 3" xfId="53"/>
    <cellStyle name="Примечание 4" xfId="55"/>
    <cellStyle name="Примечание 5" xfId="69"/>
    <cellStyle name="Связанная ячейка" xfId="23" builtinId="24" customBuiltin="1"/>
    <cellStyle name="Текст предупреждения" xfId="25" builtinId="11" customBuiltin="1"/>
    <cellStyle name="Хороший" xfId="17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523550</xdr:colOff>
      <xdr:row>0</xdr:row>
      <xdr:rowOff>125222</xdr:rowOff>
    </xdr:from>
    <xdr:to>
      <xdr:col>11</xdr:col>
      <xdr:colOff>851011</xdr:colOff>
      <xdr:row>3</xdr:row>
      <xdr:rowOff>127478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175" y="125222"/>
          <a:ext cx="1156136" cy="7401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560915</xdr:colOff>
      <xdr:row>3</xdr:row>
      <xdr:rowOff>208588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570565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88"/>
  <sheetViews>
    <sheetView tabSelected="1" view="pageBreakPreview" topLeftCell="A70" zoomScale="85" zoomScaleNormal="90" zoomScaleSheetLayoutView="85" workbookViewId="0">
      <selection activeCell="E96" sqref="E96"/>
    </sheetView>
  </sheetViews>
  <sheetFormatPr defaultRowHeight="12.75" x14ac:dyDescent="0.2"/>
  <cols>
    <col min="1" max="1" width="7" style="1" customWidth="1"/>
    <col min="2" max="2" width="8.140625" style="8" customWidth="1"/>
    <col min="3" max="3" width="15.7109375" style="8" bestFit="1" customWidth="1"/>
    <col min="4" max="4" width="23.28515625" style="1" customWidth="1"/>
    <col min="5" max="5" width="9.5703125" style="1" bestFit="1" customWidth="1"/>
    <col min="6" max="6" width="7.7109375" style="1" customWidth="1"/>
    <col min="7" max="7" width="23.85546875" style="1" customWidth="1"/>
    <col min="8" max="8" width="15.42578125" style="1" customWidth="1"/>
    <col min="9" max="9" width="16.7109375" style="1" customWidth="1"/>
    <col min="10" max="10" width="15.28515625" style="1" customWidth="1"/>
    <col min="11" max="11" width="12.42578125" style="1" customWidth="1"/>
    <col min="12" max="12" width="15.7109375" style="1" customWidth="1"/>
    <col min="13" max="16384" width="9.140625" style="1"/>
  </cols>
  <sheetData>
    <row r="1" spans="1:14" ht="15.7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4" ht="21" x14ac:dyDescent="0.2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4" ht="21" x14ac:dyDescent="0.2">
      <c r="A3" s="105" t="s">
        <v>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 ht="21" x14ac:dyDescent="0.2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4" ht="9.75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4" s="2" customFormat="1" ht="28.5" x14ac:dyDescent="0.2">
      <c r="A6" s="107" t="s">
        <v>36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N6"/>
    </row>
    <row r="7" spans="1:14" s="2" customFormat="1" ht="19.5" customHeight="1" thickBot="1" x14ac:dyDescent="0.4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4" s="2" customFormat="1" ht="8.25" customHeight="1" thickTop="1" x14ac:dyDescent="0.2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4" ht="18.75" x14ac:dyDescent="0.2">
      <c r="A9" s="112" t="s">
        <v>25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4" ht="18" customHeight="1" x14ac:dyDescent="0.2">
      <c r="A10" s="115" t="s">
        <v>169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14" ht="19.5" customHeight="1" x14ac:dyDescent="0.2">
      <c r="A11" s="115" t="s">
        <v>39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14" ht="7.5" customHeight="1" x14ac:dyDescent="0.2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</row>
    <row r="13" spans="1:14" ht="16.5" customHeight="1" x14ac:dyDescent="0.2">
      <c r="A13" s="141" t="s">
        <v>151</v>
      </c>
      <c r="B13" s="142"/>
      <c r="C13" s="142"/>
      <c r="D13" s="142"/>
      <c r="E13" s="142"/>
      <c r="F13" s="3"/>
      <c r="G13" s="33" t="s">
        <v>137</v>
      </c>
      <c r="H13" s="3"/>
      <c r="I13" s="4"/>
      <c r="J13" s="4"/>
      <c r="K13" s="19"/>
      <c r="L13" s="20" t="s">
        <v>165</v>
      </c>
    </row>
    <row r="14" spans="1:14" ht="15" x14ac:dyDescent="0.2">
      <c r="A14" s="143" t="s">
        <v>170</v>
      </c>
      <c r="B14" s="144"/>
      <c r="C14" s="144"/>
      <c r="D14" s="144"/>
      <c r="E14" s="144"/>
      <c r="F14" s="5"/>
      <c r="G14" s="34" t="s">
        <v>140</v>
      </c>
      <c r="H14" s="5"/>
      <c r="I14" s="6"/>
      <c r="J14" s="6"/>
      <c r="K14" s="21"/>
      <c r="L14" s="22" t="s">
        <v>142</v>
      </c>
    </row>
    <row r="15" spans="1:14" ht="15" x14ac:dyDescent="0.2">
      <c r="A15" s="148" t="s">
        <v>10</v>
      </c>
      <c r="B15" s="103"/>
      <c r="C15" s="103"/>
      <c r="D15" s="103"/>
      <c r="E15" s="103"/>
      <c r="F15" s="103"/>
      <c r="G15" s="149"/>
      <c r="H15" s="102" t="s">
        <v>1</v>
      </c>
      <c r="I15" s="103"/>
      <c r="J15" s="103"/>
      <c r="K15" s="103"/>
      <c r="L15" s="104"/>
    </row>
    <row r="16" spans="1:14" ht="15" x14ac:dyDescent="0.2">
      <c r="A16" s="9" t="s">
        <v>27</v>
      </c>
      <c r="B16" s="10"/>
      <c r="C16" s="10"/>
      <c r="D16" s="11"/>
      <c r="E16" s="12"/>
      <c r="F16" s="11"/>
      <c r="G16" s="14"/>
      <c r="H16" s="145" t="s">
        <v>148</v>
      </c>
      <c r="I16" s="146"/>
      <c r="J16" s="146"/>
      <c r="K16" s="146"/>
      <c r="L16" s="147"/>
    </row>
    <row r="17" spans="1:12" ht="15" x14ac:dyDescent="0.2">
      <c r="A17" s="9" t="s">
        <v>28</v>
      </c>
      <c r="B17" s="23"/>
      <c r="C17" s="23"/>
      <c r="D17" s="13"/>
      <c r="E17" s="15"/>
      <c r="F17" s="13"/>
      <c r="G17" s="14" t="s">
        <v>20</v>
      </c>
      <c r="H17" s="145" t="s">
        <v>149</v>
      </c>
      <c r="I17" s="146"/>
      <c r="J17" s="146"/>
      <c r="K17" s="146"/>
      <c r="L17" s="147"/>
    </row>
    <row r="18" spans="1:12" ht="15" x14ac:dyDescent="0.2">
      <c r="A18" s="9" t="s">
        <v>29</v>
      </c>
      <c r="B18" s="10"/>
      <c r="C18" s="10"/>
      <c r="D18" s="15"/>
      <c r="E18" s="12"/>
      <c r="F18" s="11"/>
      <c r="G18" s="18" t="s">
        <v>32</v>
      </c>
      <c r="H18" s="145" t="s">
        <v>150</v>
      </c>
      <c r="I18" s="146"/>
      <c r="J18" s="146"/>
      <c r="K18" s="146"/>
      <c r="L18" s="147"/>
    </row>
    <row r="19" spans="1:12" ht="16.5" thickBot="1" x14ac:dyDescent="0.25">
      <c r="A19" s="70" t="s">
        <v>30</v>
      </c>
      <c r="B19" s="27"/>
      <c r="C19" s="27"/>
      <c r="D19" s="32"/>
      <c r="E19" s="32"/>
      <c r="F19" s="30"/>
      <c r="G19" s="32" t="s">
        <v>21</v>
      </c>
      <c r="H19" s="71" t="s">
        <v>147</v>
      </c>
      <c r="I19" s="28"/>
      <c r="J19" s="99">
        <v>52</v>
      </c>
      <c r="K19" s="29"/>
      <c r="L19" s="31" t="s">
        <v>166</v>
      </c>
    </row>
    <row r="20" spans="1:12" ht="5.25" customHeight="1" thickTop="1" thickBot="1" x14ac:dyDescent="0.25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</row>
    <row r="21" spans="1:12" s="17" customFormat="1" ht="26.25" customHeight="1" thickTop="1" x14ac:dyDescent="0.2">
      <c r="A21" s="66" t="s">
        <v>7</v>
      </c>
      <c r="B21" s="67" t="s">
        <v>13</v>
      </c>
      <c r="C21" s="67" t="s">
        <v>31</v>
      </c>
      <c r="D21" s="67" t="s">
        <v>2</v>
      </c>
      <c r="E21" s="67" t="s">
        <v>8</v>
      </c>
      <c r="F21" s="67" t="s">
        <v>9</v>
      </c>
      <c r="G21" s="67" t="s">
        <v>14</v>
      </c>
      <c r="H21" s="67" t="s">
        <v>33</v>
      </c>
      <c r="I21" s="67" t="s">
        <v>34</v>
      </c>
      <c r="J21" s="67" t="s">
        <v>35</v>
      </c>
      <c r="K21" s="68" t="s">
        <v>26</v>
      </c>
      <c r="L21" s="69" t="s">
        <v>15</v>
      </c>
    </row>
    <row r="22" spans="1:12" ht="30" customHeight="1" x14ac:dyDescent="0.2">
      <c r="A22" s="72">
        <v>1</v>
      </c>
      <c r="B22" s="73">
        <v>1</v>
      </c>
      <c r="C22" s="74" t="s">
        <v>100</v>
      </c>
      <c r="D22" s="75" t="s">
        <v>92</v>
      </c>
      <c r="E22" s="76">
        <v>38568</v>
      </c>
      <c r="F22" s="77" t="s">
        <v>143</v>
      </c>
      <c r="G22" s="78" t="s">
        <v>146</v>
      </c>
      <c r="H22" s="96">
        <v>7.0671296296296301E-2</v>
      </c>
      <c r="I22" s="96"/>
      <c r="J22" s="95">
        <f>IFERROR($J$19*3600/(HOUR(H22)*3600+MINUTE(H22)*60+SECOND(H22)),"")</f>
        <v>30.6583688175565</v>
      </c>
      <c r="K22" s="80" t="s">
        <v>16</v>
      </c>
      <c r="L22" s="81"/>
    </row>
    <row r="23" spans="1:12" ht="30" customHeight="1" x14ac:dyDescent="0.2">
      <c r="A23" s="72">
        <v>2</v>
      </c>
      <c r="B23" s="73">
        <v>6</v>
      </c>
      <c r="C23" s="74" t="s">
        <v>104</v>
      </c>
      <c r="D23" s="75" t="s">
        <v>96</v>
      </c>
      <c r="E23" s="76">
        <v>38787</v>
      </c>
      <c r="F23" s="77" t="s">
        <v>143</v>
      </c>
      <c r="G23" s="78" t="s">
        <v>146</v>
      </c>
      <c r="H23" s="96">
        <v>7.0671296296296301E-2</v>
      </c>
      <c r="I23" s="98">
        <f>H23-$H$23</f>
        <v>0</v>
      </c>
      <c r="J23" s="95">
        <f t="shared" ref="J23:J64" si="0">IFERROR($J$19*3600/(HOUR(H23)*3600+MINUTE(H23)*60+SECOND(H23)),"")</f>
        <v>30.6583688175565</v>
      </c>
      <c r="K23" s="80" t="s">
        <v>16</v>
      </c>
      <c r="L23" s="81"/>
    </row>
    <row r="24" spans="1:12" ht="30" customHeight="1" x14ac:dyDescent="0.2">
      <c r="A24" s="72">
        <v>3</v>
      </c>
      <c r="B24" s="73">
        <v>7</v>
      </c>
      <c r="C24" s="74" t="s">
        <v>105</v>
      </c>
      <c r="D24" s="75" t="s">
        <v>97</v>
      </c>
      <c r="E24" s="76">
        <v>38947</v>
      </c>
      <c r="F24" s="77" t="s">
        <v>143</v>
      </c>
      <c r="G24" s="78" t="s">
        <v>146</v>
      </c>
      <c r="H24" s="96">
        <v>7.0671296296296301E-2</v>
      </c>
      <c r="I24" s="98">
        <f t="shared" ref="I24:I64" si="1">H24-$H$23</f>
        <v>0</v>
      </c>
      <c r="J24" s="95">
        <f t="shared" si="0"/>
        <v>30.6583688175565</v>
      </c>
      <c r="K24" s="80" t="s">
        <v>16</v>
      </c>
      <c r="L24" s="81"/>
    </row>
    <row r="25" spans="1:12" ht="30" customHeight="1" x14ac:dyDescent="0.2">
      <c r="A25" s="72">
        <v>4</v>
      </c>
      <c r="B25" s="73">
        <v>47</v>
      </c>
      <c r="C25" s="74" t="s">
        <v>129</v>
      </c>
      <c r="D25" s="75" t="s">
        <v>75</v>
      </c>
      <c r="E25" s="76">
        <v>38708</v>
      </c>
      <c r="F25" s="77" t="s">
        <v>143</v>
      </c>
      <c r="G25" s="78" t="s">
        <v>19</v>
      </c>
      <c r="H25" s="96">
        <v>7.0671296296296301E-2</v>
      </c>
      <c r="I25" s="98">
        <f t="shared" si="1"/>
        <v>0</v>
      </c>
      <c r="J25" s="95">
        <f t="shared" si="0"/>
        <v>30.6583688175565</v>
      </c>
      <c r="K25" s="80" t="s">
        <v>16</v>
      </c>
      <c r="L25" s="82"/>
    </row>
    <row r="26" spans="1:12" ht="30" customHeight="1" x14ac:dyDescent="0.2">
      <c r="A26" s="72">
        <v>5</v>
      </c>
      <c r="B26" s="73">
        <v>20</v>
      </c>
      <c r="C26" s="74" t="s">
        <v>62</v>
      </c>
      <c r="D26" s="75" t="s">
        <v>59</v>
      </c>
      <c r="E26" s="76">
        <v>38384</v>
      </c>
      <c r="F26" s="77" t="s">
        <v>143</v>
      </c>
      <c r="G26" s="78" t="s">
        <v>58</v>
      </c>
      <c r="H26" s="96">
        <v>7.0671296296296301E-2</v>
      </c>
      <c r="I26" s="98">
        <f t="shared" si="1"/>
        <v>0</v>
      </c>
      <c r="J26" s="95">
        <f t="shared" si="0"/>
        <v>30.6583688175565</v>
      </c>
      <c r="K26" s="80" t="s">
        <v>16</v>
      </c>
      <c r="L26" s="82"/>
    </row>
    <row r="27" spans="1:12" ht="30" customHeight="1" x14ac:dyDescent="0.2">
      <c r="A27" s="72">
        <v>6</v>
      </c>
      <c r="B27" s="73">
        <v>4</v>
      </c>
      <c r="C27" s="74" t="s">
        <v>108</v>
      </c>
      <c r="D27" s="75" t="s">
        <v>44</v>
      </c>
      <c r="E27" s="76">
        <v>38645</v>
      </c>
      <c r="F27" s="77" t="s">
        <v>16</v>
      </c>
      <c r="G27" s="78" t="s">
        <v>146</v>
      </c>
      <c r="H27" s="96">
        <v>7.0671296296296301E-2</v>
      </c>
      <c r="I27" s="98">
        <f t="shared" si="1"/>
        <v>0</v>
      </c>
      <c r="J27" s="95">
        <f t="shared" si="0"/>
        <v>30.6583688175565</v>
      </c>
      <c r="K27" s="80"/>
      <c r="L27" s="82"/>
    </row>
    <row r="28" spans="1:12" ht="30" customHeight="1" x14ac:dyDescent="0.2">
      <c r="A28" s="72">
        <v>7</v>
      </c>
      <c r="B28" s="73">
        <v>32</v>
      </c>
      <c r="C28" s="74" t="s">
        <v>88</v>
      </c>
      <c r="D28" s="75" t="s">
        <v>52</v>
      </c>
      <c r="E28" s="76">
        <v>38705</v>
      </c>
      <c r="F28" s="77" t="s">
        <v>143</v>
      </c>
      <c r="G28" s="78" t="s">
        <v>17</v>
      </c>
      <c r="H28" s="96">
        <v>7.0671296296296301E-2</v>
      </c>
      <c r="I28" s="98">
        <f t="shared" si="1"/>
        <v>0</v>
      </c>
      <c r="J28" s="95">
        <f t="shared" si="0"/>
        <v>30.6583688175565</v>
      </c>
      <c r="K28" s="80"/>
      <c r="L28" s="82"/>
    </row>
    <row r="29" spans="1:12" ht="30" customHeight="1" x14ac:dyDescent="0.2">
      <c r="A29" s="72">
        <v>8</v>
      </c>
      <c r="B29" s="73">
        <v>36</v>
      </c>
      <c r="C29" s="74" t="s">
        <v>119</v>
      </c>
      <c r="D29" s="75" t="s">
        <v>53</v>
      </c>
      <c r="E29" s="76">
        <v>38562</v>
      </c>
      <c r="F29" s="77" t="s">
        <v>16</v>
      </c>
      <c r="G29" s="78" t="s">
        <v>18</v>
      </c>
      <c r="H29" s="96">
        <v>7.0682870370370368E-2</v>
      </c>
      <c r="I29" s="98">
        <f t="shared" si="1"/>
        <v>1.1574074074066631E-5</v>
      </c>
      <c r="J29" s="95">
        <f t="shared" si="0"/>
        <v>30.653348616341901</v>
      </c>
      <c r="K29" s="80"/>
      <c r="L29" s="82"/>
    </row>
    <row r="30" spans="1:12" ht="30" customHeight="1" x14ac:dyDescent="0.2">
      <c r="A30" s="72">
        <v>9</v>
      </c>
      <c r="B30" s="73">
        <v>2</v>
      </c>
      <c r="C30" s="74" t="s">
        <v>103</v>
      </c>
      <c r="D30" s="75" t="s">
        <v>95</v>
      </c>
      <c r="E30" s="76">
        <v>38387</v>
      </c>
      <c r="F30" s="77" t="s">
        <v>143</v>
      </c>
      <c r="G30" s="78" t="s">
        <v>146</v>
      </c>
      <c r="H30" s="96">
        <v>7.0682870370370368E-2</v>
      </c>
      <c r="I30" s="98">
        <f t="shared" si="1"/>
        <v>1.1574074074066631E-5</v>
      </c>
      <c r="J30" s="95">
        <f t="shared" si="0"/>
        <v>30.653348616341901</v>
      </c>
      <c r="K30" s="80"/>
      <c r="L30" s="82"/>
    </row>
    <row r="31" spans="1:12" ht="30" customHeight="1" x14ac:dyDescent="0.2">
      <c r="A31" s="72">
        <v>10</v>
      </c>
      <c r="B31" s="73">
        <v>46</v>
      </c>
      <c r="C31" s="74" t="s">
        <v>135</v>
      </c>
      <c r="D31" s="75" t="s">
        <v>78</v>
      </c>
      <c r="E31" s="76">
        <v>38553</v>
      </c>
      <c r="F31" s="77" t="s">
        <v>144</v>
      </c>
      <c r="G31" s="78" t="s">
        <v>19</v>
      </c>
      <c r="H31" s="96">
        <v>7.0682870370370368E-2</v>
      </c>
      <c r="I31" s="98">
        <f t="shared" si="1"/>
        <v>1.1574074074066631E-5</v>
      </c>
      <c r="J31" s="95">
        <f t="shared" si="0"/>
        <v>30.653348616341901</v>
      </c>
      <c r="K31" s="80"/>
      <c r="L31" s="82"/>
    </row>
    <row r="32" spans="1:12" ht="30" customHeight="1" x14ac:dyDescent="0.2">
      <c r="A32" s="72">
        <v>11</v>
      </c>
      <c r="B32" s="73">
        <v>8</v>
      </c>
      <c r="C32" s="74" t="s">
        <v>106</v>
      </c>
      <c r="D32" s="75" t="s">
        <v>98</v>
      </c>
      <c r="E32" s="76">
        <v>38979</v>
      </c>
      <c r="F32" s="77" t="s">
        <v>143</v>
      </c>
      <c r="G32" s="78" t="s">
        <v>146</v>
      </c>
      <c r="H32" s="96">
        <v>7.0682870370370368E-2</v>
      </c>
      <c r="I32" s="98">
        <f t="shared" si="1"/>
        <v>1.1574074074066631E-5</v>
      </c>
      <c r="J32" s="95">
        <f t="shared" si="0"/>
        <v>30.653348616341901</v>
      </c>
      <c r="K32" s="80"/>
      <c r="L32" s="82"/>
    </row>
    <row r="33" spans="1:12" ht="30" customHeight="1" x14ac:dyDescent="0.2">
      <c r="A33" s="72">
        <v>12</v>
      </c>
      <c r="B33" s="73">
        <v>19</v>
      </c>
      <c r="C33" s="74" t="s">
        <v>114</v>
      </c>
      <c r="D33" s="75" t="s">
        <v>115</v>
      </c>
      <c r="E33" s="76">
        <v>39255</v>
      </c>
      <c r="F33" s="77" t="s">
        <v>143</v>
      </c>
      <c r="G33" s="78" t="s">
        <v>37</v>
      </c>
      <c r="H33" s="96">
        <v>7.0682870370370368E-2</v>
      </c>
      <c r="I33" s="98">
        <f t="shared" si="1"/>
        <v>1.1574074074066631E-5</v>
      </c>
      <c r="J33" s="95">
        <f t="shared" si="0"/>
        <v>30.653348616341901</v>
      </c>
      <c r="K33" s="80"/>
      <c r="L33" s="82"/>
    </row>
    <row r="34" spans="1:12" ht="30" customHeight="1" x14ac:dyDescent="0.2">
      <c r="A34" s="72">
        <v>13</v>
      </c>
      <c r="B34" s="73">
        <v>45</v>
      </c>
      <c r="C34" s="74" t="s">
        <v>128</v>
      </c>
      <c r="D34" s="75" t="s">
        <v>77</v>
      </c>
      <c r="E34" s="76">
        <v>38812</v>
      </c>
      <c r="F34" s="77" t="s">
        <v>144</v>
      </c>
      <c r="G34" s="78" t="s">
        <v>19</v>
      </c>
      <c r="H34" s="96">
        <v>7.0682870370370368E-2</v>
      </c>
      <c r="I34" s="98">
        <f t="shared" si="1"/>
        <v>1.1574074074066631E-5</v>
      </c>
      <c r="J34" s="95">
        <f t="shared" si="0"/>
        <v>30.653348616341901</v>
      </c>
      <c r="K34" s="80"/>
      <c r="L34" s="82"/>
    </row>
    <row r="35" spans="1:12" ht="30" customHeight="1" x14ac:dyDescent="0.2">
      <c r="A35" s="72">
        <v>14</v>
      </c>
      <c r="B35" s="73">
        <v>11</v>
      </c>
      <c r="C35" s="74" t="s">
        <v>68</v>
      </c>
      <c r="D35" s="75" t="s">
        <v>65</v>
      </c>
      <c r="E35" s="76">
        <v>38719</v>
      </c>
      <c r="F35" s="77" t="s">
        <v>143</v>
      </c>
      <c r="G35" s="78" t="s">
        <v>38</v>
      </c>
      <c r="H35" s="96">
        <v>7.0694444444444449E-2</v>
      </c>
      <c r="I35" s="98">
        <f t="shared" si="1"/>
        <v>2.3148148148147141E-5</v>
      </c>
      <c r="J35" s="95">
        <f t="shared" si="0"/>
        <v>30.648330058939095</v>
      </c>
      <c r="K35" s="80"/>
      <c r="L35" s="82"/>
    </row>
    <row r="36" spans="1:12" ht="30" customHeight="1" x14ac:dyDescent="0.2">
      <c r="A36" s="72">
        <v>15</v>
      </c>
      <c r="B36" s="73">
        <v>49</v>
      </c>
      <c r="C36" s="74" t="s">
        <v>130</v>
      </c>
      <c r="D36" s="75" t="s">
        <v>76</v>
      </c>
      <c r="E36" s="76">
        <v>38647</v>
      </c>
      <c r="F36" s="77" t="s">
        <v>143</v>
      </c>
      <c r="G36" s="78" t="s">
        <v>19</v>
      </c>
      <c r="H36" s="96">
        <v>7.0694444444444449E-2</v>
      </c>
      <c r="I36" s="98">
        <f t="shared" si="1"/>
        <v>2.3148148148147141E-5</v>
      </c>
      <c r="J36" s="95">
        <f t="shared" si="0"/>
        <v>30.648330058939095</v>
      </c>
      <c r="K36" s="80"/>
      <c r="L36" s="82"/>
    </row>
    <row r="37" spans="1:12" ht="30" customHeight="1" x14ac:dyDescent="0.2">
      <c r="A37" s="72">
        <v>16</v>
      </c>
      <c r="B37" s="73">
        <v>34</v>
      </c>
      <c r="C37" s="74" t="s">
        <v>85</v>
      </c>
      <c r="D37" s="75" t="s">
        <v>48</v>
      </c>
      <c r="E37" s="76">
        <v>38520</v>
      </c>
      <c r="F37" s="77" t="s">
        <v>143</v>
      </c>
      <c r="G37" s="78" t="s">
        <v>17</v>
      </c>
      <c r="H37" s="96">
        <v>7.0694444444444449E-2</v>
      </c>
      <c r="I37" s="98">
        <f t="shared" si="1"/>
        <v>2.3148148148147141E-5</v>
      </c>
      <c r="J37" s="95">
        <f t="shared" si="0"/>
        <v>30.648330058939095</v>
      </c>
      <c r="K37" s="80"/>
      <c r="L37" s="82"/>
    </row>
    <row r="38" spans="1:12" ht="30" customHeight="1" x14ac:dyDescent="0.2">
      <c r="A38" s="72">
        <v>17</v>
      </c>
      <c r="B38" s="73">
        <v>18</v>
      </c>
      <c r="C38" s="74" t="s">
        <v>113</v>
      </c>
      <c r="D38" s="75" t="s">
        <v>141</v>
      </c>
      <c r="E38" s="76">
        <v>38405</v>
      </c>
      <c r="F38" s="77" t="s">
        <v>16</v>
      </c>
      <c r="G38" s="78" t="s">
        <v>37</v>
      </c>
      <c r="H38" s="96">
        <v>7.0694444444444449E-2</v>
      </c>
      <c r="I38" s="98">
        <f t="shared" si="1"/>
        <v>2.3148148148147141E-5</v>
      </c>
      <c r="J38" s="95">
        <f t="shared" si="0"/>
        <v>30.648330058939095</v>
      </c>
      <c r="K38" s="80"/>
      <c r="L38" s="82"/>
    </row>
    <row r="39" spans="1:12" ht="30" customHeight="1" x14ac:dyDescent="0.2">
      <c r="A39" s="72">
        <v>18</v>
      </c>
      <c r="B39" s="73">
        <v>17</v>
      </c>
      <c r="C39" s="74" t="s">
        <v>111</v>
      </c>
      <c r="D39" s="75" t="s">
        <v>112</v>
      </c>
      <c r="E39" s="76">
        <v>38739</v>
      </c>
      <c r="F39" s="77" t="s">
        <v>16</v>
      </c>
      <c r="G39" s="78" t="s">
        <v>37</v>
      </c>
      <c r="H39" s="96">
        <v>7.0694444444444449E-2</v>
      </c>
      <c r="I39" s="98">
        <f t="shared" si="1"/>
        <v>2.3148148148147141E-5</v>
      </c>
      <c r="J39" s="95">
        <f t="shared" si="0"/>
        <v>30.648330058939095</v>
      </c>
      <c r="K39" s="80"/>
      <c r="L39" s="82"/>
    </row>
    <row r="40" spans="1:12" ht="30" customHeight="1" x14ac:dyDescent="0.2">
      <c r="A40" s="72">
        <v>19</v>
      </c>
      <c r="B40" s="73">
        <v>12</v>
      </c>
      <c r="C40" s="74" t="s">
        <v>71</v>
      </c>
      <c r="D40" s="75" t="s">
        <v>64</v>
      </c>
      <c r="E40" s="76">
        <v>38505</v>
      </c>
      <c r="F40" s="77" t="s">
        <v>143</v>
      </c>
      <c r="G40" s="78" t="s">
        <v>38</v>
      </c>
      <c r="H40" s="96">
        <v>7.0694444444444449E-2</v>
      </c>
      <c r="I40" s="98">
        <f t="shared" si="1"/>
        <v>2.3148148148147141E-5</v>
      </c>
      <c r="J40" s="95">
        <f t="shared" si="0"/>
        <v>30.648330058939095</v>
      </c>
      <c r="K40" s="80"/>
      <c r="L40" s="82"/>
    </row>
    <row r="41" spans="1:12" ht="30" customHeight="1" x14ac:dyDescent="0.2">
      <c r="A41" s="72">
        <v>20</v>
      </c>
      <c r="B41" s="73">
        <v>9</v>
      </c>
      <c r="C41" s="74" t="s">
        <v>107</v>
      </c>
      <c r="D41" s="75" t="s">
        <v>99</v>
      </c>
      <c r="E41" s="76">
        <v>39157</v>
      </c>
      <c r="F41" s="77" t="s">
        <v>143</v>
      </c>
      <c r="G41" s="78" t="s">
        <v>146</v>
      </c>
      <c r="H41" s="96">
        <v>7.0706018518518529E-2</v>
      </c>
      <c r="I41" s="98">
        <f t="shared" si="1"/>
        <v>3.472222222222765E-5</v>
      </c>
      <c r="J41" s="95">
        <f t="shared" si="0"/>
        <v>30.643313144540841</v>
      </c>
      <c r="K41" s="80"/>
      <c r="L41" s="82"/>
    </row>
    <row r="42" spans="1:12" ht="30" customHeight="1" x14ac:dyDescent="0.2">
      <c r="A42" s="72">
        <v>21</v>
      </c>
      <c r="B42" s="73">
        <v>42</v>
      </c>
      <c r="C42" s="74" t="s">
        <v>131</v>
      </c>
      <c r="D42" s="75" t="s">
        <v>80</v>
      </c>
      <c r="E42" s="76">
        <v>38574</v>
      </c>
      <c r="F42" s="77" t="s">
        <v>16</v>
      </c>
      <c r="G42" s="78" t="s">
        <v>19</v>
      </c>
      <c r="H42" s="96">
        <v>7.0729166666666662E-2</v>
      </c>
      <c r="I42" s="98">
        <f t="shared" si="1"/>
        <v>5.7870370370360913E-5</v>
      </c>
      <c r="J42" s="95">
        <f t="shared" si="0"/>
        <v>30.633284241531666</v>
      </c>
      <c r="K42" s="80"/>
      <c r="L42" s="82"/>
    </row>
    <row r="43" spans="1:12" ht="30" customHeight="1" x14ac:dyDescent="0.2">
      <c r="A43" s="72">
        <v>22</v>
      </c>
      <c r="B43" s="73">
        <v>5</v>
      </c>
      <c r="C43" s="74" t="s">
        <v>101</v>
      </c>
      <c r="D43" s="75" t="s">
        <v>93</v>
      </c>
      <c r="E43" s="76">
        <v>38384</v>
      </c>
      <c r="F43" s="77" t="s">
        <v>143</v>
      </c>
      <c r="G43" s="78" t="s">
        <v>146</v>
      </c>
      <c r="H43" s="96">
        <v>7.1226851851851861E-2</v>
      </c>
      <c r="I43" s="98">
        <f t="shared" si="1"/>
        <v>5.5555555555555913E-4</v>
      </c>
      <c r="J43" s="95">
        <f t="shared" si="0"/>
        <v>30.419239519012024</v>
      </c>
      <c r="K43" s="80"/>
      <c r="L43" s="82"/>
    </row>
    <row r="44" spans="1:12" ht="30" customHeight="1" x14ac:dyDescent="0.2">
      <c r="A44" s="72">
        <v>23</v>
      </c>
      <c r="B44" s="73">
        <v>26</v>
      </c>
      <c r="C44" s="74" t="s">
        <v>123</v>
      </c>
      <c r="D44" s="75" t="s">
        <v>50</v>
      </c>
      <c r="E44" s="76">
        <v>38498</v>
      </c>
      <c r="F44" s="77" t="s">
        <v>16</v>
      </c>
      <c r="G44" s="78" t="s">
        <v>17</v>
      </c>
      <c r="H44" s="96">
        <v>7.1249999999999994E-2</v>
      </c>
      <c r="I44" s="98">
        <f t="shared" si="1"/>
        <v>5.787037037036924E-4</v>
      </c>
      <c r="J44" s="95">
        <f t="shared" si="0"/>
        <v>30.4093567251462</v>
      </c>
      <c r="K44" s="80"/>
      <c r="L44" s="82"/>
    </row>
    <row r="45" spans="1:12" ht="30" customHeight="1" x14ac:dyDescent="0.2">
      <c r="A45" s="72">
        <v>24</v>
      </c>
      <c r="B45" s="73">
        <v>13</v>
      </c>
      <c r="C45" s="74" t="s">
        <v>70</v>
      </c>
      <c r="D45" s="75" t="s">
        <v>66</v>
      </c>
      <c r="E45" s="76">
        <v>38931</v>
      </c>
      <c r="F45" s="77" t="s">
        <v>144</v>
      </c>
      <c r="G45" s="78" t="s">
        <v>38</v>
      </c>
      <c r="H45" s="96">
        <v>7.2824074074074083E-2</v>
      </c>
      <c r="I45" s="98">
        <f t="shared" si="1"/>
        <v>2.1527777777777812E-3</v>
      </c>
      <c r="J45" s="95">
        <f t="shared" si="0"/>
        <v>29.75206611570248</v>
      </c>
      <c r="K45" s="80"/>
      <c r="L45" s="82"/>
    </row>
    <row r="46" spans="1:12" ht="30" customHeight="1" x14ac:dyDescent="0.2">
      <c r="A46" s="72">
        <v>25</v>
      </c>
      <c r="B46" s="73">
        <v>51</v>
      </c>
      <c r="C46" s="74" t="s">
        <v>134</v>
      </c>
      <c r="D46" s="75" t="s">
        <v>127</v>
      </c>
      <c r="E46" s="76">
        <v>39327</v>
      </c>
      <c r="F46" s="77" t="s">
        <v>144</v>
      </c>
      <c r="G46" s="78" t="s">
        <v>19</v>
      </c>
      <c r="H46" s="96">
        <v>7.3055555555555554E-2</v>
      </c>
      <c r="I46" s="98">
        <f t="shared" si="1"/>
        <v>2.3842592592592526E-3</v>
      </c>
      <c r="J46" s="95">
        <f t="shared" si="0"/>
        <v>29.657794676806084</v>
      </c>
      <c r="K46" s="80"/>
      <c r="L46" s="82"/>
    </row>
    <row r="47" spans="1:12" ht="30" customHeight="1" x14ac:dyDescent="0.2">
      <c r="A47" s="72">
        <v>26</v>
      </c>
      <c r="B47" s="73">
        <v>16</v>
      </c>
      <c r="C47" s="74" t="s">
        <v>109</v>
      </c>
      <c r="D47" s="75" t="s">
        <v>110</v>
      </c>
      <c r="E47" s="76">
        <v>38473</v>
      </c>
      <c r="F47" s="77" t="s">
        <v>16</v>
      </c>
      <c r="G47" s="78" t="s">
        <v>37</v>
      </c>
      <c r="H47" s="96">
        <v>7.3506944444444444E-2</v>
      </c>
      <c r="I47" s="98">
        <f t="shared" si="1"/>
        <v>2.8356481481481427E-3</v>
      </c>
      <c r="J47" s="95">
        <f t="shared" si="0"/>
        <v>29.47567312234294</v>
      </c>
      <c r="K47" s="80"/>
      <c r="L47" s="82"/>
    </row>
    <row r="48" spans="1:12" ht="30" customHeight="1" x14ac:dyDescent="0.2">
      <c r="A48" s="72">
        <v>27</v>
      </c>
      <c r="B48" s="73">
        <v>29</v>
      </c>
      <c r="C48" s="74" t="s">
        <v>122</v>
      </c>
      <c r="D48" s="75" t="s">
        <v>42</v>
      </c>
      <c r="E48" s="76">
        <v>38985</v>
      </c>
      <c r="F48" s="77" t="s">
        <v>144</v>
      </c>
      <c r="G48" s="78" t="s">
        <v>17</v>
      </c>
      <c r="H48" s="96">
        <v>7.4224537037037033E-2</v>
      </c>
      <c r="I48" s="98">
        <f t="shared" si="1"/>
        <v>3.5532407407407318E-3</v>
      </c>
      <c r="J48" s="95">
        <f t="shared" si="0"/>
        <v>29.190706377670356</v>
      </c>
      <c r="K48" s="80"/>
      <c r="L48" s="82"/>
    </row>
    <row r="49" spans="1:12" ht="30" customHeight="1" x14ac:dyDescent="0.2">
      <c r="A49" s="72">
        <v>28</v>
      </c>
      <c r="B49" s="73">
        <v>39</v>
      </c>
      <c r="C49" s="74" t="s">
        <v>116</v>
      </c>
      <c r="D49" s="75" t="s">
        <v>56</v>
      </c>
      <c r="E49" s="76">
        <v>38420</v>
      </c>
      <c r="F49" s="77" t="s">
        <v>144</v>
      </c>
      <c r="G49" s="78" t="s">
        <v>18</v>
      </c>
      <c r="H49" s="96">
        <v>7.5393518518518512E-2</v>
      </c>
      <c r="I49" s="98">
        <f t="shared" si="1"/>
        <v>4.722222222222211E-3</v>
      </c>
      <c r="J49" s="95">
        <f t="shared" si="0"/>
        <v>28.738102548357386</v>
      </c>
      <c r="K49" s="80"/>
      <c r="L49" s="82"/>
    </row>
    <row r="50" spans="1:12" ht="30" customHeight="1" x14ac:dyDescent="0.2">
      <c r="A50" s="72">
        <v>29</v>
      </c>
      <c r="B50" s="73">
        <v>3</v>
      </c>
      <c r="C50" s="74" t="s">
        <v>102</v>
      </c>
      <c r="D50" s="75" t="s">
        <v>94</v>
      </c>
      <c r="E50" s="76">
        <v>38388</v>
      </c>
      <c r="F50" s="77" t="s">
        <v>143</v>
      </c>
      <c r="G50" s="78" t="s">
        <v>146</v>
      </c>
      <c r="H50" s="96">
        <v>7.5624999999999998E-2</v>
      </c>
      <c r="I50" s="98">
        <f t="shared" si="1"/>
        <v>4.9537037037036963E-3</v>
      </c>
      <c r="J50" s="95">
        <f t="shared" si="0"/>
        <v>28.650137741046834</v>
      </c>
      <c r="K50" s="80"/>
      <c r="L50" s="82"/>
    </row>
    <row r="51" spans="1:12" ht="30" customHeight="1" x14ac:dyDescent="0.2">
      <c r="A51" s="72">
        <v>30</v>
      </c>
      <c r="B51" s="73">
        <v>15</v>
      </c>
      <c r="C51" s="74" t="s">
        <v>74</v>
      </c>
      <c r="D51" s="75" t="s">
        <v>67</v>
      </c>
      <c r="E51" s="76">
        <v>39331</v>
      </c>
      <c r="F51" s="77" t="s">
        <v>144</v>
      </c>
      <c r="G51" s="78" t="s">
        <v>38</v>
      </c>
      <c r="H51" s="96">
        <v>7.6296296296296293E-2</v>
      </c>
      <c r="I51" s="98">
        <f t="shared" si="1"/>
        <v>5.6249999999999911E-3</v>
      </c>
      <c r="J51" s="95">
        <f t="shared" si="0"/>
        <v>28.398058252427184</v>
      </c>
      <c r="K51" s="80"/>
      <c r="L51" s="82"/>
    </row>
    <row r="52" spans="1:12" ht="30" customHeight="1" x14ac:dyDescent="0.2">
      <c r="A52" s="72">
        <v>31</v>
      </c>
      <c r="B52" s="73">
        <v>31</v>
      </c>
      <c r="C52" s="74" t="s">
        <v>84</v>
      </c>
      <c r="D52" s="75" t="s">
        <v>51</v>
      </c>
      <c r="E52" s="76">
        <v>38804</v>
      </c>
      <c r="F52" s="77" t="s">
        <v>144</v>
      </c>
      <c r="G52" s="78" t="s">
        <v>17</v>
      </c>
      <c r="H52" s="96">
        <v>7.6967592592592601E-2</v>
      </c>
      <c r="I52" s="98">
        <f t="shared" si="1"/>
        <v>6.2962962962962998E-3</v>
      </c>
      <c r="J52" s="95">
        <f t="shared" si="0"/>
        <v>28.150375939849624</v>
      </c>
      <c r="K52" s="80"/>
      <c r="L52" s="82"/>
    </row>
    <row r="53" spans="1:12" ht="30" customHeight="1" x14ac:dyDescent="0.2">
      <c r="A53" s="72">
        <v>32</v>
      </c>
      <c r="B53" s="73">
        <v>23</v>
      </c>
      <c r="C53" s="74" t="s">
        <v>89</v>
      </c>
      <c r="D53" s="75" t="s">
        <v>82</v>
      </c>
      <c r="E53" s="76">
        <v>38889</v>
      </c>
      <c r="F53" s="77" t="s">
        <v>144</v>
      </c>
      <c r="G53" s="78" t="s">
        <v>17</v>
      </c>
      <c r="H53" s="96">
        <v>7.6967592592592601E-2</v>
      </c>
      <c r="I53" s="98">
        <f t="shared" si="1"/>
        <v>6.2962962962962998E-3</v>
      </c>
      <c r="J53" s="95">
        <f t="shared" si="0"/>
        <v>28.150375939849624</v>
      </c>
      <c r="K53" s="80"/>
      <c r="L53" s="82"/>
    </row>
    <row r="54" spans="1:12" ht="30" customHeight="1" x14ac:dyDescent="0.2">
      <c r="A54" s="72">
        <v>33</v>
      </c>
      <c r="B54" s="73">
        <v>10</v>
      </c>
      <c r="C54" s="74" t="s">
        <v>69</v>
      </c>
      <c r="D54" s="75" t="s">
        <v>63</v>
      </c>
      <c r="E54" s="76">
        <v>38568</v>
      </c>
      <c r="F54" s="77" t="s">
        <v>143</v>
      </c>
      <c r="G54" s="78" t="s">
        <v>38</v>
      </c>
      <c r="H54" s="96">
        <v>7.7268518518518514E-2</v>
      </c>
      <c r="I54" s="98">
        <f t="shared" si="1"/>
        <v>6.5972222222222127E-3</v>
      </c>
      <c r="J54" s="95">
        <f t="shared" si="0"/>
        <v>28.0407429598562</v>
      </c>
      <c r="K54" s="80"/>
      <c r="L54" s="82"/>
    </row>
    <row r="55" spans="1:12" ht="30" customHeight="1" x14ac:dyDescent="0.2">
      <c r="A55" s="72">
        <v>34</v>
      </c>
      <c r="B55" s="73">
        <v>38</v>
      </c>
      <c r="C55" s="74" t="s">
        <v>126</v>
      </c>
      <c r="D55" s="75" t="s">
        <v>55</v>
      </c>
      <c r="E55" s="76">
        <v>38394</v>
      </c>
      <c r="F55" s="77" t="s">
        <v>144</v>
      </c>
      <c r="G55" s="78" t="s">
        <v>18</v>
      </c>
      <c r="H55" s="96">
        <v>7.7824074074074087E-2</v>
      </c>
      <c r="I55" s="98">
        <f t="shared" si="1"/>
        <v>7.1527777777777857E-3</v>
      </c>
      <c r="J55" s="95">
        <f t="shared" si="0"/>
        <v>27.840571088637716</v>
      </c>
      <c r="K55" s="80"/>
      <c r="L55" s="82"/>
    </row>
    <row r="56" spans="1:12" ht="30" customHeight="1" x14ac:dyDescent="0.2">
      <c r="A56" s="72">
        <v>35</v>
      </c>
      <c r="B56" s="73">
        <v>22</v>
      </c>
      <c r="C56" s="74" t="s">
        <v>136</v>
      </c>
      <c r="D56" s="75" t="s">
        <v>91</v>
      </c>
      <c r="E56" s="76">
        <v>38614</v>
      </c>
      <c r="F56" s="77" t="s">
        <v>143</v>
      </c>
      <c r="G56" s="78" t="s">
        <v>90</v>
      </c>
      <c r="H56" s="96">
        <v>7.6886574074074079E-2</v>
      </c>
      <c r="I56" s="98">
        <f t="shared" si="1"/>
        <v>6.2152777777777779E-3</v>
      </c>
      <c r="J56" s="95">
        <f t="shared" si="0"/>
        <v>28.180039138943247</v>
      </c>
      <c r="K56" s="80"/>
      <c r="L56" s="82"/>
    </row>
    <row r="57" spans="1:12" ht="30" customHeight="1" x14ac:dyDescent="0.2">
      <c r="A57" s="72">
        <v>36</v>
      </c>
      <c r="B57" s="73">
        <v>25</v>
      </c>
      <c r="C57" s="74" t="s">
        <v>125</v>
      </c>
      <c r="D57" s="75" t="s">
        <v>43</v>
      </c>
      <c r="E57" s="76">
        <v>38692</v>
      </c>
      <c r="F57" s="77" t="s">
        <v>143</v>
      </c>
      <c r="G57" s="78" t="s">
        <v>17</v>
      </c>
      <c r="H57" s="96">
        <v>7.7152777777777778E-2</v>
      </c>
      <c r="I57" s="98">
        <f t="shared" si="1"/>
        <v>6.481481481481477E-3</v>
      </c>
      <c r="J57" s="95">
        <f t="shared" si="0"/>
        <v>28.082808280828083</v>
      </c>
      <c r="K57" s="80"/>
      <c r="L57" s="82"/>
    </row>
    <row r="58" spans="1:12" ht="30" customHeight="1" x14ac:dyDescent="0.2">
      <c r="A58" s="72">
        <v>37</v>
      </c>
      <c r="B58" s="73">
        <v>14</v>
      </c>
      <c r="C58" s="74" t="s">
        <v>73</v>
      </c>
      <c r="D58" s="75" t="s">
        <v>72</v>
      </c>
      <c r="E58" s="76">
        <v>39233</v>
      </c>
      <c r="F58" s="77" t="s">
        <v>144</v>
      </c>
      <c r="G58" s="78" t="s">
        <v>38</v>
      </c>
      <c r="H58" s="96">
        <v>7.7893518518518515E-2</v>
      </c>
      <c r="I58" s="98">
        <f t="shared" si="1"/>
        <v>7.2222222222222132E-3</v>
      </c>
      <c r="J58" s="95">
        <f t="shared" si="0"/>
        <v>27.815750371471026</v>
      </c>
      <c r="K58" s="80"/>
      <c r="L58" s="82"/>
    </row>
    <row r="59" spans="1:12" ht="30" customHeight="1" x14ac:dyDescent="0.2">
      <c r="A59" s="72">
        <v>38</v>
      </c>
      <c r="B59" s="73">
        <v>37</v>
      </c>
      <c r="C59" s="74" t="s">
        <v>118</v>
      </c>
      <c r="D59" s="75" t="s">
        <v>54</v>
      </c>
      <c r="E59" s="76">
        <v>38807</v>
      </c>
      <c r="F59" s="77" t="s">
        <v>144</v>
      </c>
      <c r="G59" s="78" t="s">
        <v>18</v>
      </c>
      <c r="H59" s="96">
        <v>7.8587962962962957E-2</v>
      </c>
      <c r="I59" s="98">
        <f t="shared" si="1"/>
        <v>7.9166666666666552E-3</v>
      </c>
      <c r="J59" s="95">
        <f t="shared" si="0"/>
        <v>27.569955817378499</v>
      </c>
      <c r="K59" s="80"/>
      <c r="L59" s="82"/>
    </row>
    <row r="60" spans="1:12" ht="30" customHeight="1" x14ac:dyDescent="0.2">
      <c r="A60" s="72">
        <v>39</v>
      </c>
      <c r="B60" s="73">
        <v>24</v>
      </c>
      <c r="C60" s="74" t="s">
        <v>87</v>
      </c>
      <c r="D60" s="75" t="s">
        <v>45</v>
      </c>
      <c r="E60" s="76">
        <v>39052</v>
      </c>
      <c r="F60" s="77" t="s">
        <v>144</v>
      </c>
      <c r="G60" s="78" t="s">
        <v>17</v>
      </c>
      <c r="H60" s="96">
        <v>7.8993055555555566E-2</v>
      </c>
      <c r="I60" s="98">
        <f t="shared" si="1"/>
        <v>8.3217592592592649E-3</v>
      </c>
      <c r="J60" s="95">
        <f t="shared" si="0"/>
        <v>27.428571428571427</v>
      </c>
      <c r="K60" s="80"/>
      <c r="L60" s="82"/>
    </row>
    <row r="61" spans="1:12" ht="30" customHeight="1" x14ac:dyDescent="0.2">
      <c r="A61" s="72">
        <v>40</v>
      </c>
      <c r="B61" s="73">
        <v>41</v>
      </c>
      <c r="C61" s="74" t="s">
        <v>132</v>
      </c>
      <c r="D61" s="75" t="s">
        <v>79</v>
      </c>
      <c r="E61" s="76">
        <v>38405</v>
      </c>
      <c r="F61" s="77" t="s">
        <v>16</v>
      </c>
      <c r="G61" s="78" t="s">
        <v>19</v>
      </c>
      <c r="H61" s="96">
        <v>7.9942129629629641E-2</v>
      </c>
      <c r="I61" s="98">
        <f t="shared" si="1"/>
        <v>9.2708333333333393E-3</v>
      </c>
      <c r="J61" s="95">
        <f t="shared" si="0"/>
        <v>27.102939047343273</v>
      </c>
      <c r="K61" s="80"/>
      <c r="L61" s="82"/>
    </row>
    <row r="62" spans="1:12" ht="30" customHeight="1" x14ac:dyDescent="0.2">
      <c r="A62" s="72">
        <v>41</v>
      </c>
      <c r="B62" s="73">
        <v>40</v>
      </c>
      <c r="C62" s="74" t="s">
        <v>117</v>
      </c>
      <c r="D62" s="75" t="s">
        <v>57</v>
      </c>
      <c r="E62" s="76">
        <v>38805</v>
      </c>
      <c r="F62" s="77" t="s">
        <v>145</v>
      </c>
      <c r="G62" s="78" t="s">
        <v>18</v>
      </c>
      <c r="H62" s="96">
        <v>8.790509259259259E-2</v>
      </c>
      <c r="I62" s="98">
        <f t="shared" si="1"/>
        <v>1.7233796296296289E-2</v>
      </c>
      <c r="J62" s="95">
        <f t="shared" si="0"/>
        <v>24.647794601711652</v>
      </c>
      <c r="K62" s="80"/>
      <c r="L62" s="82"/>
    </row>
    <row r="63" spans="1:12" ht="30" customHeight="1" x14ac:dyDescent="0.2">
      <c r="A63" s="72">
        <v>42</v>
      </c>
      <c r="B63" s="73">
        <v>30</v>
      </c>
      <c r="C63" s="74" t="s">
        <v>124</v>
      </c>
      <c r="D63" s="75" t="s">
        <v>49</v>
      </c>
      <c r="E63" s="76">
        <v>38399</v>
      </c>
      <c r="F63" s="77" t="s">
        <v>16</v>
      </c>
      <c r="G63" s="78" t="s">
        <v>17</v>
      </c>
      <c r="H63" s="96">
        <v>8.8587962962962966E-2</v>
      </c>
      <c r="I63" s="98">
        <f t="shared" si="1"/>
        <v>1.7916666666666664E-2</v>
      </c>
      <c r="J63" s="95">
        <f t="shared" si="0"/>
        <v>24.457799843219231</v>
      </c>
      <c r="K63" s="80"/>
      <c r="L63" s="82"/>
    </row>
    <row r="64" spans="1:12" ht="30" customHeight="1" x14ac:dyDescent="0.2">
      <c r="A64" s="72">
        <v>43</v>
      </c>
      <c r="B64" s="73">
        <v>33</v>
      </c>
      <c r="C64" s="74" t="s">
        <v>83</v>
      </c>
      <c r="D64" s="75" t="s">
        <v>41</v>
      </c>
      <c r="E64" s="76">
        <v>38896</v>
      </c>
      <c r="F64" s="77" t="s">
        <v>144</v>
      </c>
      <c r="G64" s="78" t="s">
        <v>17</v>
      </c>
      <c r="H64" s="96">
        <v>9.9155092592592586E-2</v>
      </c>
      <c r="I64" s="98">
        <f t="shared" si="1"/>
        <v>2.8483796296296285E-2</v>
      </c>
      <c r="J64" s="95">
        <f t="shared" si="0"/>
        <v>21.851289833080425</v>
      </c>
      <c r="K64" s="80"/>
      <c r="L64" s="82"/>
    </row>
    <row r="65" spans="1:12" ht="30" customHeight="1" x14ac:dyDescent="0.2">
      <c r="A65" s="72" t="s">
        <v>138</v>
      </c>
      <c r="B65" s="73">
        <v>21</v>
      </c>
      <c r="C65" s="74" t="s">
        <v>61</v>
      </c>
      <c r="D65" s="75" t="s">
        <v>60</v>
      </c>
      <c r="E65" s="76">
        <v>38470</v>
      </c>
      <c r="F65" s="77" t="s">
        <v>143</v>
      </c>
      <c r="G65" s="78" t="s">
        <v>58</v>
      </c>
      <c r="H65" s="96"/>
      <c r="I65" s="83"/>
      <c r="J65" s="79"/>
      <c r="K65" s="80"/>
      <c r="L65" s="82"/>
    </row>
    <row r="66" spans="1:12" ht="30" customHeight="1" x14ac:dyDescent="0.2">
      <c r="A66" s="72" t="s">
        <v>139</v>
      </c>
      <c r="B66" s="73">
        <v>27</v>
      </c>
      <c r="C66" s="74" t="s">
        <v>120</v>
      </c>
      <c r="D66" s="75" t="s">
        <v>46</v>
      </c>
      <c r="E66" s="76">
        <v>38853</v>
      </c>
      <c r="F66" s="77" t="s">
        <v>144</v>
      </c>
      <c r="G66" s="78" t="s">
        <v>17</v>
      </c>
      <c r="H66" s="96"/>
      <c r="I66" s="83"/>
      <c r="J66" s="79"/>
      <c r="K66" s="80"/>
      <c r="L66" s="82"/>
    </row>
    <row r="67" spans="1:12" ht="30" customHeight="1" x14ac:dyDescent="0.2">
      <c r="A67" s="72" t="s">
        <v>139</v>
      </c>
      <c r="B67" s="73">
        <v>28</v>
      </c>
      <c r="C67" s="74" t="s">
        <v>121</v>
      </c>
      <c r="D67" s="75" t="s">
        <v>47</v>
      </c>
      <c r="E67" s="76">
        <v>38573</v>
      </c>
      <c r="F67" s="77" t="s">
        <v>143</v>
      </c>
      <c r="G67" s="78" t="s">
        <v>17</v>
      </c>
      <c r="H67" s="96"/>
      <c r="I67" s="83"/>
      <c r="J67" s="79"/>
      <c r="K67" s="80"/>
      <c r="L67" s="82"/>
    </row>
    <row r="68" spans="1:12" ht="30" customHeight="1" x14ac:dyDescent="0.2">
      <c r="A68" s="72" t="s">
        <v>139</v>
      </c>
      <c r="B68" s="73">
        <v>35</v>
      </c>
      <c r="C68" s="74" t="s">
        <v>86</v>
      </c>
      <c r="D68" s="75" t="s">
        <v>40</v>
      </c>
      <c r="E68" s="76">
        <v>38817</v>
      </c>
      <c r="F68" s="77" t="s">
        <v>144</v>
      </c>
      <c r="G68" s="78" t="s">
        <v>17</v>
      </c>
      <c r="H68" s="96"/>
      <c r="I68" s="83"/>
      <c r="J68" s="79"/>
      <c r="K68" s="80"/>
      <c r="L68" s="82"/>
    </row>
    <row r="69" spans="1:12" ht="30" customHeight="1" thickBot="1" x14ac:dyDescent="0.25">
      <c r="A69" s="84" t="s">
        <v>139</v>
      </c>
      <c r="B69" s="85">
        <v>44</v>
      </c>
      <c r="C69" s="86" t="s">
        <v>133</v>
      </c>
      <c r="D69" s="87" t="s">
        <v>81</v>
      </c>
      <c r="E69" s="88">
        <v>38396</v>
      </c>
      <c r="F69" s="89" t="s">
        <v>143</v>
      </c>
      <c r="G69" s="90" t="s">
        <v>19</v>
      </c>
      <c r="H69" s="97"/>
      <c r="I69" s="91"/>
      <c r="J69" s="92"/>
      <c r="K69" s="93"/>
      <c r="L69" s="94"/>
    </row>
    <row r="70" spans="1:12" ht="8.25" customHeight="1" thickTop="1" thickBot="1" x14ac:dyDescent="0.25">
      <c r="A70" s="7"/>
      <c r="L70" s="16"/>
    </row>
    <row r="71" spans="1:12" ht="15.75" thickTop="1" x14ac:dyDescent="0.2">
      <c r="A71" s="121" t="s">
        <v>5</v>
      </c>
      <c r="B71" s="122"/>
      <c r="C71" s="122"/>
      <c r="D71" s="122"/>
      <c r="E71" s="65"/>
      <c r="F71" s="65"/>
      <c r="G71" s="122" t="s">
        <v>6</v>
      </c>
      <c r="H71" s="122"/>
      <c r="I71" s="122"/>
      <c r="J71" s="122"/>
      <c r="K71" s="122"/>
      <c r="L71" s="136"/>
    </row>
    <row r="72" spans="1:12" s="41" customFormat="1" ht="15" x14ac:dyDescent="0.2">
      <c r="A72" s="58" t="s">
        <v>167</v>
      </c>
      <c r="B72" s="51"/>
      <c r="C72" s="59"/>
      <c r="D72" s="60"/>
      <c r="E72" s="54"/>
      <c r="F72" s="55"/>
      <c r="G72" s="61" t="s">
        <v>152</v>
      </c>
      <c r="H72" s="62">
        <v>8</v>
      </c>
      <c r="I72" s="40"/>
      <c r="K72" s="63" t="s">
        <v>153</v>
      </c>
      <c r="L72" s="64">
        <f>COUNTIF(F22:F69,"ЗМС")</f>
        <v>0</v>
      </c>
    </row>
    <row r="73" spans="1:12" s="41" customFormat="1" ht="15" x14ac:dyDescent="0.2">
      <c r="A73" s="37" t="s">
        <v>168</v>
      </c>
      <c r="B73" s="35"/>
      <c r="C73" s="44"/>
      <c r="D73" s="36"/>
      <c r="E73" s="54"/>
      <c r="F73" s="55"/>
      <c r="G73" s="38" t="s">
        <v>154</v>
      </c>
      <c r="H73" s="39">
        <f>H74+H79</f>
        <v>48</v>
      </c>
      <c r="I73" s="40"/>
      <c r="K73" s="42" t="s">
        <v>155</v>
      </c>
      <c r="L73" s="43">
        <f>COUNTIF(F22:F69,"МСМК")</f>
        <v>0</v>
      </c>
    </row>
    <row r="74" spans="1:12" s="41" customFormat="1" ht="15" x14ac:dyDescent="0.2">
      <c r="A74" s="37" t="s">
        <v>163</v>
      </c>
      <c r="B74" s="35"/>
      <c r="C74" s="45"/>
      <c r="D74" s="36"/>
      <c r="E74" s="54"/>
      <c r="F74" s="55"/>
      <c r="G74" s="38" t="s">
        <v>156</v>
      </c>
      <c r="H74" s="39">
        <f>H75+H76+H78</f>
        <v>44</v>
      </c>
      <c r="I74" s="40"/>
      <c r="K74" s="42" t="s">
        <v>157</v>
      </c>
      <c r="L74" s="43">
        <f>COUNTIF(F22:F69,"МС")</f>
        <v>0</v>
      </c>
    </row>
    <row r="75" spans="1:12" s="41" customFormat="1" ht="15" x14ac:dyDescent="0.2">
      <c r="A75" s="37" t="s">
        <v>164</v>
      </c>
      <c r="B75" s="35"/>
      <c r="C75" s="45"/>
      <c r="D75" s="36"/>
      <c r="E75" s="54"/>
      <c r="F75" s="55"/>
      <c r="G75" s="38" t="s">
        <v>158</v>
      </c>
      <c r="H75" s="39">
        <f>COUNT(A22:A69)</f>
        <v>43</v>
      </c>
      <c r="I75" s="40"/>
      <c r="K75" s="42" t="s">
        <v>16</v>
      </c>
      <c r="L75" s="43">
        <f>COUNTIF(F22:F69,"КМС")</f>
        <v>9</v>
      </c>
    </row>
    <row r="76" spans="1:12" s="41" customFormat="1" ht="18.75" x14ac:dyDescent="0.2">
      <c r="A76" s="46"/>
      <c r="B76" s="35"/>
      <c r="C76" s="45"/>
      <c r="D76" s="36"/>
      <c r="E76" s="54"/>
      <c r="F76" s="55"/>
      <c r="G76" s="38" t="s">
        <v>159</v>
      </c>
      <c r="H76" s="39">
        <f>COUNTIF(A22:A69,"НФ")</f>
        <v>1</v>
      </c>
      <c r="I76" s="40"/>
      <c r="K76" s="42" t="s">
        <v>143</v>
      </c>
      <c r="L76" s="43">
        <f>COUNTIF(F22:F69,"1 СР")</f>
        <v>22</v>
      </c>
    </row>
    <row r="77" spans="1:12" s="41" customFormat="1" ht="15" x14ac:dyDescent="0.2">
      <c r="A77" s="37"/>
      <c r="B77" s="35"/>
      <c r="C77" s="45"/>
      <c r="D77" s="36"/>
      <c r="E77" s="54"/>
      <c r="F77" s="55"/>
      <c r="G77" s="42" t="s">
        <v>160</v>
      </c>
      <c r="H77" s="47">
        <f>COUNTIF(A22:A69,"ЛИМ")</f>
        <v>0</v>
      </c>
      <c r="I77" s="40"/>
      <c r="K77" s="48" t="s">
        <v>144</v>
      </c>
      <c r="L77" s="49">
        <f>COUNTIF(F22:F69,"2 СР")</f>
        <v>16</v>
      </c>
    </row>
    <row r="78" spans="1:12" s="41" customFormat="1" ht="15" x14ac:dyDescent="0.2">
      <c r="A78" s="37"/>
      <c r="B78" s="35"/>
      <c r="C78" s="35"/>
      <c r="D78" s="36"/>
      <c r="E78" s="54"/>
      <c r="F78" s="55"/>
      <c r="G78" s="38" t="s">
        <v>161</v>
      </c>
      <c r="H78" s="39">
        <f>COUNTIF(A22:A69,"ДСКВ")</f>
        <v>0</v>
      </c>
      <c r="I78" s="40"/>
      <c r="K78" s="48" t="s">
        <v>145</v>
      </c>
      <c r="L78" s="43">
        <f>COUNTIF(F22:F69,"3 СР")</f>
        <v>1</v>
      </c>
    </row>
    <row r="79" spans="1:12" s="41" customFormat="1" ht="15" x14ac:dyDescent="0.2">
      <c r="A79" s="37"/>
      <c r="B79" s="35"/>
      <c r="C79" s="35"/>
      <c r="D79" s="36"/>
      <c r="E79" s="56"/>
      <c r="F79" s="57"/>
      <c r="G79" s="38" t="s">
        <v>162</v>
      </c>
      <c r="H79" s="39">
        <f>COUNTIF(A22:A69,"НС")</f>
        <v>4</v>
      </c>
      <c r="I79" s="50"/>
      <c r="J79" s="51"/>
      <c r="K79" s="52"/>
      <c r="L79" s="53"/>
    </row>
    <row r="80" spans="1:12" s="41" customFormat="1" ht="6" customHeight="1" x14ac:dyDescent="0.2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5"/>
    </row>
    <row r="81" spans="1:12" ht="15.75" x14ac:dyDescent="0.2">
      <c r="A81" s="137" t="s">
        <v>3</v>
      </c>
      <c r="B81" s="100"/>
      <c r="C81" s="100"/>
      <c r="D81" s="100"/>
      <c r="E81" s="100" t="s">
        <v>12</v>
      </c>
      <c r="F81" s="100"/>
      <c r="G81" s="100"/>
      <c r="H81" s="100"/>
      <c r="I81" s="100" t="s">
        <v>4</v>
      </c>
      <c r="J81" s="100"/>
      <c r="K81" s="100"/>
      <c r="L81" s="101"/>
    </row>
    <row r="82" spans="1:12" x14ac:dyDescent="0.2">
      <c r="A82" s="129"/>
      <c r="B82" s="130"/>
      <c r="C82" s="130"/>
      <c r="D82" s="130"/>
      <c r="E82" s="130"/>
      <c r="F82" s="134"/>
      <c r="G82" s="134"/>
      <c r="H82" s="134"/>
      <c r="I82" s="134"/>
      <c r="J82" s="134"/>
      <c r="K82" s="134"/>
      <c r="L82" s="135"/>
    </row>
    <row r="83" spans="1:12" x14ac:dyDescent="0.2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</row>
    <row r="84" spans="1:12" x14ac:dyDescent="0.2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</row>
    <row r="85" spans="1:12" x14ac:dyDescent="0.2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1:12" x14ac:dyDescent="0.2">
      <c r="A86" s="129"/>
      <c r="B86" s="130"/>
      <c r="C86" s="130"/>
      <c r="D86" s="130"/>
      <c r="E86" s="130"/>
      <c r="F86" s="132"/>
      <c r="G86" s="132"/>
      <c r="H86" s="132"/>
      <c r="I86" s="132"/>
      <c r="J86" s="132"/>
      <c r="K86" s="132"/>
      <c r="L86" s="133"/>
    </row>
    <row r="87" spans="1:12" ht="16.5" thickBot="1" x14ac:dyDescent="0.25">
      <c r="A87" s="126"/>
      <c r="B87" s="127"/>
      <c r="C87" s="127"/>
      <c r="D87" s="127"/>
      <c r="E87" s="127" t="s">
        <v>20</v>
      </c>
      <c r="F87" s="127"/>
      <c r="G87" s="127"/>
      <c r="H87" s="127"/>
      <c r="I87" s="127" t="s">
        <v>32</v>
      </c>
      <c r="J87" s="127"/>
      <c r="K87" s="127"/>
      <c r="L87" s="128"/>
    </row>
    <row r="88" spans="1:12" ht="13.5" thickTop="1" x14ac:dyDescent="0.2"/>
  </sheetData>
  <sortState ref="A23:N65">
    <sortCondition ref="A23:A65"/>
  </sortState>
  <mergeCells count="38">
    <mergeCell ref="G71:L71"/>
    <mergeCell ref="A81:D81"/>
    <mergeCell ref="A20:L20"/>
    <mergeCell ref="A13:E13"/>
    <mergeCell ref="A14:E14"/>
    <mergeCell ref="H16:L16"/>
    <mergeCell ref="H17:L17"/>
    <mergeCell ref="H18:L18"/>
    <mergeCell ref="A15:G15"/>
    <mergeCell ref="A80:L80"/>
    <mergeCell ref="A87:D87"/>
    <mergeCell ref="E87:H87"/>
    <mergeCell ref="I87:L87"/>
    <mergeCell ref="A85:E85"/>
    <mergeCell ref="F85:G85"/>
    <mergeCell ref="H85:L85"/>
    <mergeCell ref="A86:E86"/>
    <mergeCell ref="F86:G86"/>
    <mergeCell ref="H86:L86"/>
    <mergeCell ref="A82:E82"/>
    <mergeCell ref="F82:G82"/>
    <mergeCell ref="H82:L82"/>
    <mergeCell ref="E81:H81"/>
    <mergeCell ref="I81:L81"/>
    <mergeCell ref="H15:L15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71:D71"/>
  </mergeCells>
  <conditionalFormatting sqref="G78:G79 G72:G76">
    <cfRule type="duplicateValues" dxfId="1" priority="2"/>
  </conditionalFormatting>
  <conditionalFormatting sqref="B72:B79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Групповая гонка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2021-07-11T10:58:19Z</cp:lastPrinted>
  <dcterms:created xsi:type="dcterms:W3CDTF">1996-10-08T23:32:33Z</dcterms:created>
  <dcterms:modified xsi:type="dcterms:W3CDTF">2021-07-12T09:15:54Z</dcterms:modified>
</cp:coreProperties>
</file>