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5г\Протоколы 2025\8. № (Парк) 23-26.05.25, КР 3 этап, ВС, Москва\На сайт\"/>
    </mc:Choice>
  </mc:AlternateContent>
  <xr:revisionPtr revIDLastSave="0" documentId="13_ncr:1_{6DF75559-4856-4C37-A9E8-235014809AFD}" xr6:coauthVersionLast="47" xr6:coauthVersionMax="47" xr10:uidLastSave="{00000000-0000-0000-0000-000000000000}"/>
  <bookViews>
    <workbookView xWindow="-108" yWindow="-108" windowWidth="23256" windowHeight="12456" tabRatio="862" firstSheet="1" activeTab="1" xr2:uid="{00000000-000D-0000-FFFF-FFFF00000000}"/>
  </bookViews>
  <sheets>
    <sheet name="Список участников" sheetId="8" r:id="rId1"/>
    <sheet name="ВС Ю-ры 17-18-оф.протокол " sheetId="1" r:id="rId2"/>
    <sheet name="ВС Ю-ки17-18-оф.протокол" sheetId="4" r:id="rId3"/>
    <sheet name="ВС Ю15-16-оф.протокол" sheetId="2" r:id="rId4"/>
    <sheet name="ВС Д15-16-оф.протокол " sheetId="5" r:id="rId5"/>
    <sheet name="ВС Ю13-14-оф.протокол" sheetId="3" r:id="rId6"/>
    <sheet name="ВС Д 13-14-оф.протокол" sheetId="7" r:id="rId7"/>
  </sheets>
  <definedNames>
    <definedName name="_xlnm.Print_Titles" localSheetId="4">'ВС Д15-16-оф.протокол '!$21:$21</definedName>
    <definedName name="_xlnm.Print_Titles" localSheetId="5">'ВС Ю13-14-оф.протокол'!$21:$21</definedName>
    <definedName name="_xlnm.Print_Titles" localSheetId="3">'ВС Ю15-16-оф.протокол'!$21:$21</definedName>
    <definedName name="_xlnm.Print_Titles" localSheetId="2">'ВС Ю-ки17-18-оф.протокол'!$21:$21</definedName>
    <definedName name="_xlnm.Print_Titles" localSheetId="1">'ВС Ю-ры 17-18-оф.протокол '!$21:$21</definedName>
    <definedName name="_xlnm.Print_Area" localSheetId="4">'ВС Д15-16-оф.протокол '!$A$1:$N$61</definedName>
    <definedName name="_xlnm.Print_Area" localSheetId="5">'ВС Ю13-14-оф.протокол'!$A$1:$N$69</definedName>
    <definedName name="_xlnm.Print_Area" localSheetId="3">'ВС Ю15-16-оф.протокол'!$A$1:$N$67</definedName>
    <definedName name="_xlnm.Print_Area" localSheetId="2">'ВС Ю-ки17-18-оф.протокол'!$A$1:$N$63</definedName>
    <definedName name="_xlnm.Print_Area" localSheetId="1">'ВС Ю-ры 17-18-оф.протокол '!$A$1:$N$77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3" l="1"/>
  <c r="N43" i="3"/>
  <c r="N42" i="3"/>
  <c r="G41" i="7"/>
  <c r="D41" i="7"/>
  <c r="H33" i="7"/>
  <c r="N32" i="7"/>
  <c r="H32" i="7"/>
  <c r="N31" i="7"/>
  <c r="H31" i="7"/>
  <c r="N30" i="7"/>
  <c r="N29" i="7"/>
  <c r="N28" i="7"/>
  <c r="N27" i="7"/>
  <c r="G43" i="5"/>
  <c r="D43" i="5"/>
  <c r="N35" i="5"/>
  <c r="N34" i="5"/>
  <c r="H34" i="5"/>
  <c r="N33" i="5"/>
  <c r="H33" i="5"/>
  <c r="N32" i="5"/>
  <c r="N31" i="5"/>
  <c r="N30" i="5"/>
  <c r="N29" i="5"/>
  <c r="G44" i="4"/>
  <c r="D44" i="4"/>
  <c r="N36" i="4"/>
  <c r="H36" i="4"/>
  <c r="N35" i="4"/>
  <c r="H35" i="4"/>
  <c r="N34" i="4"/>
  <c r="H34" i="4"/>
  <c r="N33" i="4"/>
  <c r="N32" i="4"/>
  <c r="N31" i="4"/>
  <c r="N30" i="4"/>
  <c r="G52" i="3"/>
  <c r="D52" i="3"/>
  <c r="H43" i="3"/>
  <c r="H42" i="3"/>
  <c r="N41" i="3"/>
  <c r="N40" i="3"/>
  <c r="N39" i="3"/>
  <c r="N38" i="3"/>
  <c r="G44" i="2"/>
  <c r="D44" i="2"/>
  <c r="N36" i="2"/>
  <c r="N35" i="2"/>
  <c r="N34" i="2"/>
  <c r="N33" i="2"/>
  <c r="N32" i="2"/>
  <c r="N31" i="2"/>
  <c r="N30" i="2"/>
  <c r="G56" i="1"/>
  <c r="D56" i="1"/>
  <c r="N48" i="1"/>
  <c r="N47" i="1"/>
  <c r="H47" i="1"/>
  <c r="N46" i="1"/>
  <c r="H46" i="1"/>
  <c r="N45" i="1"/>
  <c r="N44" i="1"/>
  <c r="N43" i="1"/>
  <c r="N42" i="1"/>
</calcChain>
</file>

<file path=xl/sharedStrings.xml><?xml version="1.0" encoding="utf-8"?>
<sst xmlns="http://schemas.openxmlformats.org/spreadsheetml/2006/main" count="855" uniqueCount="224">
  <si>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</si>
  <si>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</si>
  <si>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</si>
  <si>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ВЕЛОСИПЕДНЫЙ СПОРТ ВМХ - ФРИСТАЙЛ - ПАРК (или парк - смешанный)</t>
  </si>
  <si>
    <t/>
  </si>
  <si>
    <t>СПИСОК УЧАСТНИКОВ</t>
  </si>
  <si>
    <t>ЮНИОРЫ, ЮНИОРКИ (17-18 ЛЕТ), ЮНОШИ, ДЕВУШКИ (15-16 ЛЕТ), ЮНОШИ, ДЕВУШКИ (13-14 ЛЕТ)</t>
  </si>
  <si>
    <t>МЕСТО ПРОВЕДЕНИЯ: г. Москва</t>
  </si>
  <si>
    <t>Номер-код ВРВС - 0080061612Я</t>
  </si>
  <si>
    <t>ДАТА ПРОВЕДЕНИЯ:  23-26 мая 2025 года</t>
  </si>
  <si>
    <t>ЕКП 2025 № - 2008770021030381</t>
  </si>
  <si>
    <t>№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</si>
  <si>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</si>
  <si>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</si>
  <si>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</si>
  <si>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</si>
  <si>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</si>
  <si>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</si>
  <si>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</si>
  <si>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Москва</t>
  </si>
  <si>
    <t>101 300 133 26</t>
  </si>
  <si>
    <t>СЕЛИВАНОВ Владислав Александрович</t>
  </si>
  <si>
    <t>КМС</t>
  </si>
  <si>
    <t>ГБУ ДО "Московская академия велосипедного спорта"</t>
  </si>
  <si>
    <t>101 500 472 60</t>
  </si>
  <si>
    <t>ТЕРЕШКОВА Мария Анатольевна</t>
  </si>
  <si>
    <t>2 сп.р.</t>
  </si>
  <si>
    <t>101 300 128 21</t>
  </si>
  <si>
    <t>ГАРАГУЛЯ Артём Александрович</t>
  </si>
  <si>
    <t>19.07.2009</t>
  </si>
  <si>
    <t>101 376 016 55</t>
  </si>
  <si>
    <t>ДЬЯЧЕНКО Илья Вячеславович</t>
  </si>
  <si>
    <t>23.07.2009</t>
  </si>
  <si>
    <t>101 429 313 02</t>
  </si>
  <si>
    <t>ВАСИНА Полина Витальевна</t>
  </si>
  <si>
    <t>101 376 081 23</t>
  </si>
  <si>
    <t>БЕЗФАМИЛЬНЫЙ Герман Александрович</t>
  </si>
  <si>
    <t>1 сп.р.</t>
  </si>
  <si>
    <t>101 512 433 90</t>
  </si>
  <si>
    <t>КУЛИКОВ Михаил Дмитриевич</t>
  </si>
  <si>
    <t>3 сп.р.</t>
  </si>
  <si>
    <t>101 520 064 58</t>
  </si>
  <si>
    <t>ЧАЯ Дмитрий Михайлович</t>
  </si>
  <si>
    <t>101 630 901 24</t>
  </si>
  <si>
    <t>УМАНОВСКАЯ Лидия Вячеславовна</t>
  </si>
  <si>
    <t>100 894 020 52</t>
  </si>
  <si>
    <t>БАРАНОВ Игорь Алексеевич</t>
  </si>
  <si>
    <t>101 388 434 57</t>
  </si>
  <si>
    <t>ЕРМАКОВ Макар Константинович</t>
  </si>
  <si>
    <t>101 610 554 47</t>
  </si>
  <si>
    <t>РАДИЧ Андрей Сергеевич</t>
  </si>
  <si>
    <t>101 388 800 35</t>
  </si>
  <si>
    <t>СУВОРОВ Тимофей Григорьевич</t>
  </si>
  <si>
    <t>1 юн.сп.р.</t>
  </si>
  <si>
    <t>101 386 116 67</t>
  </si>
  <si>
    <t>ХАРЛАНОВ Павел Андреевич</t>
  </si>
  <si>
    <t>Санкт-Петербург</t>
  </si>
  <si>
    <t>101 339 036 32</t>
  </si>
  <si>
    <t>БАБИКОВ Тимур Алексеевич</t>
  </si>
  <si>
    <t>ГБУ ДО СШОР №2 Калиниского района</t>
  </si>
  <si>
    <t>101 399 299 58</t>
  </si>
  <si>
    <t>ИВАНОВ Денис Сергеевич</t>
  </si>
  <si>
    <t>04.08.2007</t>
  </si>
  <si>
    <t>МС</t>
  </si>
  <si>
    <t>ГБУ ДО СШ "Локомотив" Ввыборгского района</t>
  </si>
  <si>
    <t>101 524 880 24</t>
  </si>
  <si>
    <t>МИХАЛЁВ Даниил Михайлович</t>
  </si>
  <si>
    <t>101 405 718 75</t>
  </si>
  <si>
    <t>ФЕДОРОВ Максим Артемович</t>
  </si>
  <si>
    <t>10.08.2007</t>
  </si>
  <si>
    <t>101 440 686 26</t>
  </si>
  <si>
    <t>ФЕДОРЕНКО Анна Анатольевна</t>
  </si>
  <si>
    <t>09.06.2010</t>
  </si>
  <si>
    <t>101 431 347 96</t>
  </si>
  <si>
    <t>БЕЛОВ Макар Сергеевич</t>
  </si>
  <si>
    <t>101 525 456 18</t>
  </si>
  <si>
    <t>ВЕРЕМЕЙЧУК Варвара Петровна</t>
  </si>
  <si>
    <t>Ростовская область</t>
  </si>
  <si>
    <t>101 625 589 47</t>
  </si>
  <si>
    <t>ОСЬМУХА Ярослав Артёмович</t>
  </si>
  <si>
    <t>МБУ ДО Гребной канал "Дон"</t>
  </si>
  <si>
    <t>Республика Татарстан</t>
  </si>
  <si>
    <t>101 326 368 71</t>
  </si>
  <si>
    <t>МАКАРОВ Семён Альбертович</t>
  </si>
  <si>
    <t>28.05.2007</t>
  </si>
  <si>
    <t>ГАУ ЦСП РТ</t>
  </si>
  <si>
    <t>101 310 291 96</t>
  </si>
  <si>
    <t>АНОХИНА Агнесса Олеговна</t>
  </si>
  <si>
    <t>09.11.2007</t>
  </si>
  <si>
    <t>101 295 943 07</t>
  </si>
  <si>
    <t>ИВАНОВА Элина Сергеевна</t>
  </si>
  <si>
    <t>101 404 259 71</t>
  </si>
  <si>
    <t>ДВОРЯНИНОВ Ярослав Сергеевич</t>
  </si>
  <si>
    <t>101 326 367 70</t>
  </si>
  <si>
    <t>ГИЛЬМУТДИНОВ Раиль Рустамович</t>
  </si>
  <si>
    <t>Челябинская область</t>
  </si>
  <si>
    <t>101 203 728 39</t>
  </si>
  <si>
    <t>ВАСЕНИН Георгий Олегович</t>
  </si>
  <si>
    <t>МБУ ДО "СШОР №2" Копейск</t>
  </si>
  <si>
    <t>101 509 324 85</t>
  </si>
  <si>
    <t>ПЛЕШКОВ Алексей Андреевич</t>
  </si>
  <si>
    <t>31.05.2008</t>
  </si>
  <si>
    <t>101 510 964 76</t>
  </si>
  <si>
    <t>ПРОКУСОВ Клим Антонович</t>
  </si>
  <si>
    <t>Московская область</t>
  </si>
  <si>
    <t>101 376 157 02</t>
  </si>
  <si>
    <t>РУЗНЯЕВ Павел Кириллович</t>
  </si>
  <si>
    <t>УОР № 1</t>
  </si>
  <si>
    <t>101 434 649 03</t>
  </si>
  <si>
    <t>НЕПРЫНЦЕВА Софья Алексеевна</t>
  </si>
  <si>
    <t>101 550 193 20</t>
  </si>
  <si>
    <t>БЕСКИБАЛОВ Илья Викторович</t>
  </si>
  <si>
    <t>Оренбургская область</t>
  </si>
  <si>
    <t>101 643 975 03</t>
  </si>
  <si>
    <t>РЫЖАКОВ Михаил Алексеевич</t>
  </si>
  <si>
    <t>РОО "ФВСОО"</t>
  </si>
  <si>
    <t>101 515 325 72</t>
  </si>
  <si>
    <t>ШЕВЧЕНКО Никита Денисович</t>
  </si>
  <si>
    <t>01.07.2008</t>
  </si>
  <si>
    <t>101 441 944 23</t>
  </si>
  <si>
    <t>ЧЕРНОВА Виктория Дмитревна</t>
  </si>
  <si>
    <t>03.05.2010</t>
  </si>
  <si>
    <t>101 517 972 03</t>
  </si>
  <si>
    <t>СИДОРОВ Тимофей Антонович</t>
  </si>
  <si>
    <t>15.04.2011</t>
  </si>
  <si>
    <t>Пензенская область</t>
  </si>
  <si>
    <t>101 642 921 16</t>
  </si>
  <si>
    <t>ТОКАРЕВ Антон Максимович</t>
  </si>
  <si>
    <t>ГБУ ДО ПО КСШОР</t>
  </si>
  <si>
    <t>Республика Крым</t>
  </si>
  <si>
    <t>101 149 854 00</t>
  </si>
  <si>
    <t>СИЛЕНКО София Юрьевна</t>
  </si>
  <si>
    <t>13.08.2007</t>
  </si>
  <si>
    <t>Республика Крым, Севастополь</t>
  </si>
  <si>
    <t>ГБУ ДО РК "СШОР по велосипедному спорту"Крым"</t>
  </si>
  <si>
    <t>Кировская область</t>
  </si>
  <si>
    <t>101 412 205 63</t>
  </si>
  <si>
    <t>АШИХМИН Андрей Андреевич</t>
  </si>
  <si>
    <t>12.02.2010</t>
  </si>
  <si>
    <t>РОО ФВСКО</t>
  </si>
  <si>
    <t>Пермский край</t>
  </si>
  <si>
    <t>101 620 603 08</t>
  </si>
  <si>
    <t>НОРИЦИН Арсений Иванович</t>
  </si>
  <si>
    <t>МАУ ДО "СШ "Нортон-Юниор" г. Перми</t>
  </si>
  <si>
    <t>Севастополь</t>
  </si>
  <si>
    <t>101 524 213 36</t>
  </si>
  <si>
    <t>БАБИЧ Дмитрий Евгеньевич</t>
  </si>
  <si>
    <t xml:space="preserve">2 сп.р. </t>
  </si>
  <si>
    <t>ГБУ ДО Севастополя "СШ №7"</t>
  </si>
  <si>
    <t>101 527 491 16</t>
  </si>
  <si>
    <t>КУЗИН Максим Владимирович</t>
  </si>
  <si>
    <t>101 524 215 38</t>
  </si>
  <si>
    <t>ПАТРИН Марк Эдуардович</t>
  </si>
  <si>
    <t>по велосипедному спорту</t>
  </si>
  <si>
    <t>ИТОГОВЫЙ ПРОТОКОЛ</t>
  </si>
  <si>
    <t>ВМХ - фристайл - парк (или парк - смешанный)</t>
  </si>
  <si>
    <t>ЮНИОРЫ 17-18 ЛЕТ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</si>
  <si>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</si>
  <si>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</si>
  <si>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</si>
  <si>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</si>
  <si>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</si>
  <si>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 xml:space="preserve">АНДРИЯНОВ А.С. (ВК, г. МОСКВА) </t>
  </si>
  <si>
    <t>ВЫСОТА СТАРТОВОЙ ГОРЫ (HD)(м):</t>
  </si>
  <si>
    <t>ГЛАВНЫЙ СЕКРЕТАРЬ:</t>
  </si>
  <si>
    <t>ВЫСОЦКИЙ С.М. ( 1К, г. МОСКВА)</t>
  </si>
  <si>
    <t>КОНТРОЛЬНОЕ ВРЕМЯ (МИН):</t>
  </si>
  <si>
    <t>МЕСТО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</si>
  <si>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</si>
  <si>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</si>
  <si>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</si>
  <si>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</si>
  <si>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</si>
  <si>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</si>
  <si>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</si>
  <si>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Финал</t>
  </si>
  <si>
    <t>1 СР</t>
  </si>
  <si>
    <t>25.01.2008</t>
  </si>
  <si>
    <t>Квалификация</t>
  </si>
  <si>
    <t>НС</t>
  </si>
  <si>
    <t>2 СР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</si>
  <si>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</si>
  <si>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</si>
  <si>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</si>
  <si>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</si>
  <si>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</si>
  <si>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</si>
  <si>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</si>
  <si>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</si>
  <si>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</si>
  <si>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</si>
  <si>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Ветер:</t>
  </si>
  <si>
    <t>Финишировало</t>
  </si>
  <si>
    <t>Н. финишировало</t>
  </si>
  <si>
    <t>Дисквалифицировано</t>
  </si>
  <si>
    <t>Н. стартовало</t>
  </si>
  <si>
    <t>3 СР</t>
  </si>
  <si>
    <t>ГЛАВНЫЙ СУДЬЯ</t>
  </si>
  <si>
    <t>ГЛАВНЫЙ СЕКРЕТАРЬ</t>
  </si>
  <si>
    <t>ЮНОШИ 15-16 ЛЕТ</t>
  </si>
  <si>
    <t>ЮНОШИ 13-14 ЛЕТ</t>
  </si>
  <si>
    <t>44,17</t>
  </si>
  <si>
    <t>36,25</t>
  </si>
  <si>
    <t>29,87</t>
  </si>
  <si>
    <t xml:space="preserve">Квалификация </t>
  </si>
  <si>
    <t>ЮНИОРКИ 17-18 ЛЕТ</t>
  </si>
  <si>
    <t>ДЕВУШКИ 15-16 ЛЕТ</t>
  </si>
  <si>
    <t xml:space="preserve">Финал </t>
  </si>
  <si>
    <t>ДЕВУШКИ 13-14 ЛЕТ</t>
  </si>
  <si>
    <t>1 сп.юн.р.</t>
  </si>
  <si>
    <t>2 сп.юн.р.</t>
  </si>
  <si>
    <t>3 сп.юн.р.</t>
  </si>
  <si>
    <t>54.66</t>
  </si>
  <si>
    <t>50.00</t>
  </si>
  <si>
    <t>31.66</t>
  </si>
  <si>
    <t>10.00</t>
  </si>
  <si>
    <t>80.67</t>
  </si>
  <si>
    <t>61.67</t>
  </si>
  <si>
    <t>60.33</t>
  </si>
  <si>
    <t>59.33</t>
  </si>
  <si>
    <t>38.73</t>
  </si>
  <si>
    <t>38.13</t>
  </si>
  <si>
    <t>34.33</t>
  </si>
  <si>
    <t>25.33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</si>
</sst>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yyyy"/>
    <numFmt numFmtId="166" formatCode="0.00_ "/>
  </numFmts>
  <fonts count="30">
    <font>
      <sz val="10"/>
      <name val="Arial"/>
      <charset val="1"/>
    </font>
    <font>
      <sz val="10"/>
      <name val="Calibri"/>
      <charset val="204"/>
      <scheme val="minor"/>
    </font>
    <font>
      <sz val="16"/>
      <name val="Calibri"/>
      <charset val="204"/>
    </font>
    <font>
      <sz val="16"/>
      <name val="Calibri"/>
      <charset val="204"/>
      <scheme val="minor"/>
    </font>
    <font>
      <b/>
      <sz val="22"/>
      <name val="Calibri"/>
      <charset val="204"/>
      <scheme val="minor"/>
    </font>
    <font>
      <b/>
      <sz val="16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name val="Calibri"/>
      <charset val="204"/>
      <scheme val="minor"/>
    </font>
    <font>
      <b/>
      <sz val="9"/>
      <name val="Calibri"/>
      <charset val="204"/>
      <scheme val="minor"/>
    </font>
    <font>
      <sz val="12"/>
      <name val="Calibri"/>
      <charset val="204"/>
      <scheme val="minor"/>
    </font>
    <font>
      <sz val="14"/>
      <color theme="0"/>
      <name val="Calibri"/>
      <charset val="204"/>
      <scheme val="minor"/>
    </font>
    <font>
      <sz val="12"/>
      <name val="Calibri"/>
      <charset val="134"/>
      <scheme val="minor"/>
    </font>
    <font>
      <sz val="12"/>
      <name val="Calibri"/>
      <charset val="134"/>
    </font>
    <font>
      <b/>
      <sz val="12"/>
      <color indexed="8"/>
      <name val="Calibri"/>
      <charset val="204"/>
      <scheme val="minor"/>
    </font>
    <font>
      <sz val="10"/>
      <name val="Calibri"/>
      <charset val="204"/>
    </font>
    <font>
      <b/>
      <sz val="12"/>
      <name val="Calibri"/>
      <charset val="204"/>
      <scheme val="minor"/>
    </font>
    <font>
      <sz val="14"/>
      <name val="Calibri"/>
      <charset val="204"/>
      <scheme val="minor"/>
    </font>
    <font>
      <sz val="10"/>
      <name val="Arial"/>
      <charset val="204"/>
    </font>
    <font>
      <sz val="9"/>
      <name val="Calibri"/>
      <charset val="204"/>
      <scheme val="minor"/>
    </font>
    <font>
      <sz val="12"/>
      <name val="Calibri"/>
      <charset val="204"/>
    </font>
    <font>
      <sz val="14"/>
      <color rgb="FFFF0000"/>
      <name val="Calibri"/>
      <charset val="204"/>
      <scheme val="minor"/>
    </font>
    <font>
      <sz val="12"/>
      <color rgb="FFFF0000"/>
      <name val="Calibri"/>
      <charset val="204"/>
      <scheme val="minor"/>
    </font>
    <font>
      <sz val="12"/>
      <color theme="0"/>
      <name val="Calibri"/>
      <charset val="204"/>
      <scheme val="minor"/>
    </font>
    <font>
      <b/>
      <sz val="20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0"/>
      <color indexed="8"/>
      <name val="Arial"/>
      <charset val="204"/>
    </font>
    <font>
      <sz val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20" fillId="0" borderId="0"/>
    <xf numFmtId="0" fontId="20" fillId="0" borderId="0"/>
    <xf numFmtId="0" fontId="28" fillId="0" borderId="0"/>
    <xf numFmtId="0" fontId="28" fillId="0" borderId="0"/>
    <xf numFmtId="0" fontId="28" fillId="0" borderId="0"/>
  </cellStyleXfs>
  <cellXfs count="261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49" fontId="1" fillId="0" borderId="0" xfId="1" applyNumberFormat="1" applyFont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9" fillId="0" borderId="10" xfId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1" fillId="0" borderId="12" xfId="1" applyFont="1" applyBorder="1" applyAlignment="1">
      <alignment horizontal="right" vertical="center"/>
    </xf>
    <xf numFmtId="0" fontId="8" fillId="0" borderId="12" xfId="1" applyFont="1" applyBorder="1" applyAlignment="1">
      <alignment horizontal="right" vertical="center"/>
    </xf>
    <xf numFmtId="0" fontId="8" fillId="0" borderId="12" xfId="0" applyFont="1" applyBorder="1" applyAlignment="1">
      <alignment horizontal="right"/>
    </xf>
    <xf numFmtId="49" fontId="10" fillId="0" borderId="15" xfId="1" applyNumberFormat="1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8" fillId="0" borderId="16" xfId="1" applyFont="1" applyBorder="1" applyAlignment="1">
      <alignment horizontal="right" vertical="center"/>
    </xf>
    <xf numFmtId="0" fontId="7" fillId="0" borderId="11" xfId="1" applyFont="1" applyFill="1" applyBorder="1" applyAlignment="1">
      <alignment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vertical="center"/>
    </xf>
    <xf numFmtId="0" fontId="8" fillId="0" borderId="12" xfId="0" applyFont="1" applyFill="1" applyBorder="1" applyAlignment="1">
      <alignment horizontal="right"/>
    </xf>
    <xf numFmtId="49" fontId="10" fillId="0" borderId="15" xfId="1" applyNumberFormat="1" applyFont="1" applyFill="1" applyBorder="1" applyAlignment="1">
      <alignment horizontal="left" vertical="center"/>
    </xf>
    <xf numFmtId="0" fontId="1" fillId="0" borderId="17" xfId="1" applyFont="1" applyBorder="1" applyAlignment="1">
      <alignment vertical="center"/>
    </xf>
    <xf numFmtId="0" fontId="1" fillId="0" borderId="18" xfId="1" applyFont="1" applyBorder="1" applyAlignment="1">
      <alignment horizontal="center" vertical="center"/>
    </xf>
    <xf numFmtId="0" fontId="1" fillId="0" borderId="18" xfId="1" applyFont="1" applyBorder="1" applyAlignment="1">
      <alignment vertical="center"/>
    </xf>
    <xf numFmtId="49" fontId="1" fillId="0" borderId="18" xfId="1" applyNumberFormat="1" applyFont="1" applyBorder="1" applyAlignment="1">
      <alignment vertical="center"/>
    </xf>
    <xf numFmtId="0" fontId="12" fillId="0" borderId="22" xfId="2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2" fillId="0" borderId="23" xfId="5" applyFont="1" applyFill="1" applyBorder="1" applyAlignment="1">
      <alignment horizontal="left" vertical="center"/>
    </xf>
    <xf numFmtId="164" fontId="14" fillId="0" borderId="23" xfId="0" applyNumberFormat="1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2" fontId="12" fillId="0" borderId="23" xfId="2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/>
    </xf>
    <xf numFmtId="0" fontId="1" fillId="0" borderId="0" xfId="1" applyFont="1" applyAlignment="1">
      <alignment horizontal="justify"/>
    </xf>
    <xf numFmtId="0" fontId="1" fillId="0" borderId="0" xfId="1" applyFont="1" applyAlignment="1">
      <alignment horizontal="center"/>
    </xf>
    <xf numFmtId="0" fontId="16" fillId="0" borderId="0" xfId="3" applyFont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49" fontId="12" fillId="0" borderId="0" xfId="1" applyNumberFormat="1" applyFont="1" applyAlignment="1">
      <alignment vertical="center" wrapText="1"/>
    </xf>
    <xf numFmtId="0" fontId="7" fillId="2" borderId="25" xfId="1" applyFont="1" applyFill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8" fillId="0" borderId="12" xfId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49" fontId="8" fillId="0" borderId="15" xfId="1" applyNumberFormat="1" applyFont="1" applyBorder="1" applyAlignment="1">
      <alignment vertical="center"/>
    </xf>
    <xf numFmtId="0" fontId="17" fillId="4" borderId="16" xfId="1" applyFont="1" applyFill="1" applyBorder="1" applyAlignment="1">
      <alignment horizontal="right" vertical="center"/>
    </xf>
    <xf numFmtId="9" fontId="8" fillId="0" borderId="12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7" fillId="0" borderId="16" xfId="2" applyFont="1" applyBorder="1" applyAlignment="1">
      <alignment horizontal="right" vertical="center"/>
    </xf>
    <xf numFmtId="0" fontId="8" fillId="0" borderId="11" xfId="1" applyFont="1" applyBorder="1" applyAlignment="1">
      <alignment horizontal="left" vertical="center"/>
    </xf>
    <xf numFmtId="0" fontId="1" fillId="0" borderId="11" xfId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1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left" vertical="center"/>
    </xf>
    <xf numFmtId="0" fontId="18" fillId="2" borderId="11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0" fontId="18" fillId="2" borderId="12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0" fontId="12" fillId="0" borderId="27" xfId="1" applyFont="1" applyBorder="1" applyAlignment="1">
      <alignment vertical="center"/>
    </xf>
    <xf numFmtId="0" fontId="12" fillId="0" borderId="28" xfId="1" applyFont="1" applyBorder="1" applyAlignment="1">
      <alignment vertical="center"/>
    </xf>
    <xf numFmtId="0" fontId="12" fillId="0" borderId="28" xfId="1" applyFont="1" applyBorder="1" applyAlignment="1">
      <alignment horizontal="center" vertical="center"/>
    </xf>
    <xf numFmtId="49" fontId="8" fillId="0" borderId="8" xfId="1" applyNumberFormat="1" applyFont="1" applyBorder="1" applyAlignment="1">
      <alignment vertical="center"/>
    </xf>
    <xf numFmtId="0" fontId="18" fillId="0" borderId="8" xfId="1" applyFont="1" applyBorder="1" applyAlignment="1">
      <alignment horizontal="right" vertical="center"/>
    </xf>
    <xf numFmtId="0" fontId="7" fillId="0" borderId="32" xfId="2" applyFont="1" applyBorder="1" applyAlignment="1">
      <alignment horizontal="right" vertical="center"/>
    </xf>
    <xf numFmtId="49" fontId="8" fillId="0" borderId="10" xfId="1" applyNumberFormat="1" applyFont="1" applyBorder="1" applyAlignment="1">
      <alignment vertical="center"/>
    </xf>
    <xf numFmtId="0" fontId="18" fillId="0" borderId="10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10" fillId="0" borderId="12" xfId="1" applyFont="1" applyBorder="1" applyAlignment="1">
      <alignment vertical="center"/>
    </xf>
    <xf numFmtId="49" fontId="10" fillId="0" borderId="12" xfId="1" applyNumberFormat="1" applyFont="1" applyBorder="1" applyAlignment="1">
      <alignment vertical="center"/>
    </xf>
    <xf numFmtId="0" fontId="10" fillId="0" borderId="34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1" fontId="1" fillId="0" borderId="0" xfId="1" applyNumberFormat="1" applyFont="1" applyAlignment="1">
      <alignment vertical="center"/>
    </xf>
    <xf numFmtId="1" fontId="8" fillId="0" borderId="34" xfId="1" applyNumberFormat="1" applyFont="1" applyBorder="1" applyAlignment="1">
      <alignment horizontal="center" vertical="center"/>
    </xf>
    <xf numFmtId="0" fontId="1" fillId="0" borderId="35" xfId="1" applyFont="1" applyBorder="1" applyAlignment="1">
      <alignment vertical="center"/>
    </xf>
    <xf numFmtId="49" fontId="11" fillId="3" borderId="23" xfId="1" applyNumberFormat="1" applyFont="1" applyFill="1" applyBorder="1" applyAlignment="1">
      <alignment horizontal="center" vertical="center" wrapText="1"/>
    </xf>
    <xf numFmtId="1" fontId="12" fillId="0" borderId="23" xfId="2" applyNumberFormat="1" applyFont="1" applyBorder="1" applyAlignment="1">
      <alignment horizontal="center" vertical="center"/>
    </xf>
    <xf numFmtId="0" fontId="19" fillId="4" borderId="23" xfId="4" applyFont="1" applyFill="1" applyBorder="1" applyAlignment="1">
      <alignment horizontal="center" vertical="center" wrapText="1"/>
    </xf>
    <xf numFmtId="0" fontId="12" fillId="0" borderId="38" xfId="2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2" fillId="0" borderId="30" xfId="1" applyFont="1" applyBorder="1" applyAlignment="1">
      <alignment vertical="center" wrapText="1"/>
    </xf>
    <xf numFmtId="0" fontId="1" fillId="0" borderId="40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49" fontId="1" fillId="0" borderId="41" xfId="1" applyNumberFormat="1" applyFont="1" applyBorder="1" applyAlignment="1">
      <alignment horizontal="center" vertical="center"/>
    </xf>
    <xf numFmtId="0" fontId="1" fillId="0" borderId="34" xfId="2" applyFont="1" applyFill="1" applyBorder="1" applyAlignment="1">
      <alignment horizontal="right" vertical="center"/>
    </xf>
    <xf numFmtId="0" fontId="1" fillId="0" borderId="42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49" fontId="1" fillId="0" borderId="43" xfId="2" applyNumberFormat="1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49" fontId="1" fillId="0" borderId="13" xfId="2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vertical="center"/>
    </xf>
    <xf numFmtId="49" fontId="8" fillId="0" borderId="34" xfId="1" applyNumberFormat="1" applyFont="1" applyBorder="1" applyAlignment="1">
      <alignment vertical="center"/>
    </xf>
    <xf numFmtId="0" fontId="1" fillId="0" borderId="30" xfId="1" applyFont="1" applyBorder="1" applyAlignment="1">
      <alignment horizontal="center" vertical="center"/>
    </xf>
    <xf numFmtId="0" fontId="20" fillId="0" borderId="0" xfId="2"/>
    <xf numFmtId="0" fontId="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49" fontId="3" fillId="0" borderId="0" xfId="1" applyNumberFormat="1" applyFont="1" applyAlignment="1">
      <alignment vertical="center"/>
    </xf>
    <xf numFmtId="49" fontId="11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12" fillId="0" borderId="0" xfId="1" applyNumberFormat="1" applyFont="1" applyAlignment="1">
      <alignment vertical="center"/>
    </xf>
    <xf numFmtId="49" fontId="10" fillId="0" borderId="15" xfId="1" applyNumberFormat="1" applyFont="1" applyBorder="1" applyAlignment="1">
      <alignment horizontal="left" vertical="center"/>
    </xf>
    <xf numFmtId="0" fontId="14" fillId="0" borderId="45" xfId="0" applyFont="1" applyFill="1" applyBorder="1" applyAlignment="1">
      <alignment horizontal="center" vertical="center"/>
    </xf>
    <xf numFmtId="0" fontId="12" fillId="0" borderId="0" xfId="5" applyFont="1" applyFill="1" applyAlignment="1">
      <alignment horizontal="left" vertical="center"/>
    </xf>
    <xf numFmtId="164" fontId="14" fillId="0" borderId="45" xfId="0" applyNumberFormat="1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 wrapText="1"/>
    </xf>
    <xf numFmtId="0" fontId="12" fillId="0" borderId="46" xfId="5" applyFont="1" applyFill="1" applyBorder="1" applyAlignment="1">
      <alignment horizontal="center" vertical="center"/>
    </xf>
    <xf numFmtId="164" fontId="12" fillId="0" borderId="46" xfId="5" applyNumberFormat="1" applyFont="1" applyFill="1" applyBorder="1" applyAlignment="1">
      <alignment horizontal="center" vertical="center"/>
    </xf>
    <xf numFmtId="0" fontId="12" fillId="0" borderId="46" xfId="5" applyFont="1" applyFill="1" applyBorder="1" applyAlignment="1">
      <alignment horizontal="center" vertical="center" wrapText="1"/>
    </xf>
    <xf numFmtId="0" fontId="12" fillId="0" borderId="23" xfId="5" applyFont="1" applyFill="1" applyBorder="1" applyAlignment="1">
      <alignment horizontal="center" vertical="center"/>
    </xf>
    <xf numFmtId="164" fontId="12" fillId="0" borderId="23" xfId="5" applyNumberFormat="1" applyFont="1" applyFill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" fillId="0" borderId="34" xfId="2" applyFont="1" applyBorder="1" applyAlignment="1">
      <alignment horizontal="right" vertical="center"/>
    </xf>
    <xf numFmtId="0" fontId="19" fillId="0" borderId="22" xfId="2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164" fontId="12" fillId="0" borderId="23" xfId="0" applyNumberFormat="1" applyFont="1" applyFill="1" applyBorder="1" applyAlignment="1">
      <alignment horizontal="center" vertical="center"/>
    </xf>
    <xf numFmtId="49" fontId="12" fillId="0" borderId="23" xfId="1" applyNumberFormat="1" applyFont="1" applyBorder="1" applyAlignment="1">
      <alignment horizontal="center" vertical="center" wrapText="1"/>
    </xf>
    <xf numFmtId="0" fontId="22" fillId="0" borderId="23" xfId="5" applyFont="1" applyFill="1" applyBorder="1" applyAlignment="1">
      <alignment horizontal="left" vertical="center"/>
    </xf>
    <xf numFmtId="164" fontId="15" fillId="0" borderId="23" xfId="0" applyNumberFormat="1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2" fillId="0" borderId="23" xfId="5" applyFont="1" applyFill="1" applyBorder="1" applyAlignment="1">
      <alignment horizontal="center" vertical="center" wrapText="1"/>
    </xf>
    <xf numFmtId="0" fontId="1" fillId="0" borderId="23" xfId="1" applyFont="1" applyBorder="1" applyAlignment="1">
      <alignment horizontal="justify"/>
    </xf>
    <xf numFmtId="0" fontId="12" fillId="0" borderId="23" xfId="5" applyFont="1" applyFill="1" applyBorder="1" applyAlignment="1">
      <alignment vertical="center"/>
    </xf>
    <xf numFmtId="0" fontId="12" fillId="0" borderId="23" xfId="2" applyFont="1" applyBorder="1" applyAlignment="1">
      <alignment horizontal="center" vertical="center"/>
    </xf>
    <xf numFmtId="166" fontId="12" fillId="0" borderId="23" xfId="2" applyNumberFormat="1" applyFont="1" applyBorder="1" applyAlignment="1">
      <alignment horizontal="center" vertical="center"/>
    </xf>
    <xf numFmtId="0" fontId="23" fillId="4" borderId="23" xfId="4" applyFont="1" applyFill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166" fontId="12" fillId="0" borderId="23" xfId="1" applyNumberFormat="1" applyFont="1" applyBorder="1" applyAlignment="1">
      <alignment horizontal="center" vertical="center" wrapText="1"/>
    </xf>
    <xf numFmtId="0" fontId="24" fillId="0" borderId="23" xfId="1" applyFont="1" applyBorder="1" applyAlignment="1">
      <alignment vertical="center" wrapText="1"/>
    </xf>
    <xf numFmtId="166" fontId="24" fillId="0" borderId="23" xfId="2" applyNumberFormat="1" applyFont="1" applyBorder="1" applyAlignment="1">
      <alignment horizontal="center" vertical="center"/>
    </xf>
    <xf numFmtId="0" fontId="1" fillId="0" borderId="15" xfId="1" applyFont="1" applyBorder="1" applyAlignment="1">
      <alignment vertical="center"/>
    </xf>
    <xf numFmtId="0" fontId="1" fillId="0" borderId="17" xfId="1" applyFont="1" applyFill="1" applyBorder="1" applyAlignment="1">
      <alignment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vertical="center"/>
    </xf>
    <xf numFmtId="0" fontId="25" fillId="0" borderId="23" xfId="1" applyFont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164" fontId="14" fillId="0" borderId="47" xfId="0" applyNumberFormat="1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left" vertical="center"/>
    </xf>
    <xf numFmtId="0" fontId="12" fillId="0" borderId="23" xfId="1" applyFont="1" applyBorder="1" applyAlignment="1">
      <alignment horizontal="center"/>
    </xf>
    <xf numFmtId="0" fontId="12" fillId="0" borderId="23" xfId="1" applyFont="1" applyBorder="1" applyAlignment="1">
      <alignment horizontal="justify"/>
    </xf>
    <xf numFmtId="0" fontId="12" fillId="0" borderId="23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vertical="center"/>
    </xf>
    <xf numFmtId="164" fontId="12" fillId="0" borderId="23" xfId="1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/>
    </xf>
    <xf numFmtId="0" fontId="12" fillId="4" borderId="23" xfId="4" applyFont="1" applyFill="1" applyBorder="1" applyAlignment="1">
      <alignment horizontal="center" vertical="center" wrapText="1"/>
    </xf>
    <xf numFmtId="0" fontId="12" fillId="0" borderId="23" xfId="1" applyFont="1" applyBorder="1" applyAlignment="1">
      <alignment vertical="center" wrapText="1"/>
    </xf>
    <xf numFmtId="0" fontId="14" fillId="0" borderId="23" xfId="0" applyFont="1" applyFill="1" applyBorder="1" applyAlignment="1">
      <alignment horizontal="left" vertical="center"/>
    </xf>
    <xf numFmtId="0" fontId="1" fillId="4" borderId="23" xfId="4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0" fillId="0" borderId="30" xfId="1" applyFont="1" applyBorder="1" applyAlignment="1">
      <alignment horizontal="right" vertical="center"/>
    </xf>
    <xf numFmtId="0" fontId="10" fillId="0" borderId="1" xfId="1" applyFont="1" applyBorder="1" applyAlignment="1">
      <alignment vertical="center"/>
    </xf>
    <xf numFmtId="0" fontId="27" fillId="0" borderId="49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18" fillId="0" borderId="0" xfId="5" applyFont="1" applyFill="1" applyAlignment="1">
      <alignment horizontal="center" vertical="center"/>
    </xf>
    <xf numFmtId="0" fontId="18" fillId="0" borderId="0" xfId="5" applyFont="1" applyFill="1" applyAlignment="1">
      <alignment horizontal="left" vertical="center"/>
    </xf>
    <xf numFmtId="164" fontId="12" fillId="0" borderId="0" xfId="5" applyNumberFormat="1" applyFont="1" applyFill="1" applyAlignment="1">
      <alignment horizontal="center" vertical="center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Fill="1" applyAlignment="1">
      <alignment horizontal="center" vertical="center" wrapText="1"/>
    </xf>
    <xf numFmtId="0" fontId="1" fillId="0" borderId="0" xfId="5" applyFont="1" applyFill="1" applyAlignment="1">
      <alignment horizontal="center" vertical="center" wrapText="1"/>
    </xf>
    <xf numFmtId="0" fontId="22" fillId="0" borderId="0" xfId="5" applyFont="1" applyFill="1" applyAlignment="1">
      <alignment horizontal="center" vertical="center"/>
    </xf>
    <xf numFmtId="0" fontId="22" fillId="0" borderId="0" xfId="5" applyFont="1" applyFill="1" applyAlignment="1">
      <alignment horizontal="left" vertical="center"/>
    </xf>
    <xf numFmtId="164" fontId="22" fillId="0" borderId="0" xfId="5" applyNumberFormat="1" applyFont="1" applyFill="1" applyAlignment="1">
      <alignment horizontal="center" vertical="center"/>
    </xf>
    <xf numFmtId="0" fontId="22" fillId="0" borderId="0" xfId="5" applyFont="1" applyFill="1" applyAlignment="1">
      <alignment horizontal="center" vertical="center" wrapText="1"/>
    </xf>
    <xf numFmtId="0" fontId="18" fillId="0" borderId="0" xfId="5" applyFont="1" applyFill="1" applyAlignment="1">
      <alignment horizontal="left" vertical="center" wrapText="1"/>
    </xf>
    <xf numFmtId="0" fontId="12" fillId="0" borderId="0" xfId="5" applyFont="1" applyFill="1" applyAlignment="1">
      <alignment horizontal="center" vertical="center" shrinkToFit="1"/>
    </xf>
    <xf numFmtId="0" fontId="1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18" fillId="0" borderId="0" xfId="5" applyFont="1" applyFill="1" applyAlignment="1">
      <alignment vertical="center"/>
    </xf>
    <xf numFmtId="0" fontId="12" fillId="0" borderId="0" xfId="5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7" fillId="0" borderId="48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18" fillId="0" borderId="0" xfId="5" applyFont="1" applyFill="1" applyAlignment="1">
      <alignment horizontal="left" vertical="center" wrapText="1"/>
    </xf>
    <xf numFmtId="0" fontId="11" fillId="2" borderId="23" xfId="4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34" xfId="1" applyFont="1" applyBorder="1" applyAlignment="1">
      <alignment horizontal="left" vertical="center"/>
    </xf>
    <xf numFmtId="49" fontId="11" fillId="3" borderId="20" xfId="1" applyNumberFormat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18" fillId="2" borderId="34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0" xfId="4" applyFont="1" applyFill="1" applyBorder="1" applyAlignment="1">
      <alignment horizontal="center" vertical="center" wrapText="1"/>
    </xf>
    <xf numFmtId="49" fontId="11" fillId="2" borderId="20" xfId="4" applyNumberFormat="1" applyFont="1" applyFill="1" applyBorder="1" applyAlignment="1">
      <alignment horizontal="center" vertical="center" wrapText="1"/>
    </xf>
    <xf numFmtId="49" fontId="11" fillId="2" borderId="23" xfId="4" applyNumberFormat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 wrapText="1"/>
    </xf>
    <xf numFmtId="0" fontId="11" fillId="2" borderId="38" xfId="1" applyFont="1" applyFill="1" applyBorder="1" applyAlignment="1">
      <alignment horizontal="center" vertical="center" wrapText="1"/>
    </xf>
    <xf numFmtId="49" fontId="11" fillId="3" borderId="21" xfId="1" applyNumberFormat="1" applyFont="1" applyFill="1" applyBorder="1" applyAlignment="1">
      <alignment horizontal="center" vertical="center" wrapText="1"/>
    </xf>
    <xf numFmtId="49" fontId="11" fillId="3" borderId="36" xfId="1" applyNumberFormat="1" applyFont="1" applyFill="1" applyBorder="1" applyAlignment="1">
      <alignment horizontal="center" vertical="center" wrapText="1"/>
    </xf>
    <xf numFmtId="49" fontId="11" fillId="3" borderId="14" xfId="1" applyNumberFormat="1" applyFont="1" applyFill="1" applyBorder="1" applyAlignment="1">
      <alignment horizontal="center" vertical="center" wrapText="1"/>
    </xf>
    <xf numFmtId="49" fontId="11" fillId="3" borderId="13" xfId="1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18" fillId="5" borderId="12" xfId="1" applyFont="1" applyFill="1" applyBorder="1" applyAlignment="1">
      <alignment horizontal="center" vertical="center"/>
    </xf>
    <xf numFmtId="0" fontId="18" fillId="5" borderId="34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44" xfId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 xr:uid="{00000000-0005-0000-0000-000031000000}"/>
    <cellStyle name="Обычный 2 2" xfId="5" xr:uid="{00000000-0005-0000-0000-000035000000}"/>
    <cellStyle name="Обычный 6" xfId="2" xr:uid="{00000000-0005-0000-0000-000032000000}"/>
    <cellStyle name="Обычный_ID4938_RS_1" xfId="3" xr:uid="{00000000-0005-0000-0000-000033000000}"/>
    <cellStyle name="Обычный_Стартовый протокол Смирнов_20101106_Results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683895</xdr:colOff>
      <xdr:row>0</xdr:row>
      <xdr:rowOff>635</xdr:rowOff>
    </xdr:from>
    <xdr:to>
      <xdr:col>3</xdr:col>
      <xdr:colOff>1080770</xdr:colOff>
      <xdr:row>4</xdr:row>
      <xdr:rowOff>174625</xdr:rowOff>
    </xdr:to>
    <xdr:pic>
      <xdr:nvPicPr>
        <xdr:cNvPr id="2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163955" y="635"/>
          <a:ext cx="1440815" cy="1233170"/>
        </a:xfrm>
        <a:prstGeom prst="rect">
          <a:avLst/>
        </a:prstGeom>
      </xdr:spPr>
    </xdr:pic>
    <xdr:clientData/>
  </xdr:twoCellAnchor>
  <xdr:twoCellAnchor editAs="oneCell">
    <xdr:from>
      <xdr:col>0</xdr:col>
      <xdr:colOff>127635</xdr:colOff>
      <xdr:row>0</xdr:row>
      <xdr:rowOff>7620</xdr:rowOff>
    </xdr:from>
    <xdr:to>
      <xdr:col>2</xdr:col>
      <xdr:colOff>670560</xdr:colOff>
      <xdr:row>4</xdr:row>
      <xdr:rowOff>93345</xdr:rowOff>
    </xdr:to>
    <xdr:pic>
      <xdr:nvPicPr>
        <xdr:cNvPr id="3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5997" t="-35" r="15390" b="-692"/>
        <a:stretch>
          <a:fillRect/>
        </a:stretch>
      </xdr:blipFill>
      <xdr:spPr>
        <a:xfrm>
          <a:off x="127635" y="7620"/>
          <a:ext cx="1022985" cy="114490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2642870</xdr:colOff>
      <xdr:row>0</xdr:row>
      <xdr:rowOff>635</xdr:rowOff>
    </xdr:from>
    <xdr:to>
      <xdr:col>7</xdr:col>
      <xdr:colOff>4027170</xdr:colOff>
      <xdr:row>4</xdr:row>
      <xdr:rowOff>215900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277475" y="635"/>
          <a:ext cx="1384300" cy="1274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392430</xdr:colOff>
      <xdr:row>0</xdr:row>
      <xdr:rowOff>635</xdr:rowOff>
    </xdr:from>
    <xdr:to>
      <xdr:col>2</xdr:col>
      <xdr:colOff>474345</xdr:colOff>
      <xdr:row>4</xdr:row>
      <xdr:rowOff>231775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9243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607695</xdr:colOff>
      <xdr:row>0</xdr:row>
      <xdr:rowOff>635</xdr:rowOff>
    </xdr:from>
    <xdr:to>
      <xdr:col>3</xdr:col>
      <xdr:colOff>974725</xdr:colOff>
      <xdr:row>5</xdr:row>
      <xdr:rowOff>24765</xdr:rowOff>
    </xdr:to>
    <xdr:pic>
      <xdr:nvPicPr>
        <xdr:cNvPr id="9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62369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403225</xdr:colOff>
      <xdr:row>0</xdr:row>
      <xdr:rowOff>635</xdr:rowOff>
    </xdr:from>
    <xdr:to>
      <xdr:col>13</xdr:col>
      <xdr:colOff>179070</xdr:colOff>
      <xdr:row>4</xdr:row>
      <xdr:rowOff>152400</xdr:rowOff>
    </xdr:to>
    <xdr:pic>
      <xdr:nvPicPr>
        <xdr:cNvPr id="10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310620" y="635"/>
          <a:ext cx="1247140" cy="1142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34290</xdr:rowOff>
    </xdr:from>
    <xdr:to>
      <xdr:col>2</xdr:col>
      <xdr:colOff>386715</xdr:colOff>
      <xdr:row>4</xdr:row>
      <xdr:rowOff>240030</xdr:rowOff>
    </xdr:to>
    <xdr:pic>
      <xdr:nvPicPr>
        <xdr:cNvPr id="10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04800" y="34290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533400</xdr:colOff>
      <xdr:row>0</xdr:row>
      <xdr:rowOff>635</xdr:rowOff>
    </xdr:from>
    <xdr:to>
      <xdr:col>3</xdr:col>
      <xdr:colOff>828675</xdr:colOff>
      <xdr:row>4</xdr:row>
      <xdr:rowOff>250825</xdr:rowOff>
    </xdr:to>
    <xdr:pic>
      <xdr:nvPicPr>
        <xdr:cNvPr id="11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549400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0</xdr:row>
      <xdr:rowOff>635</xdr:rowOff>
    </xdr:from>
    <xdr:to>
      <xdr:col>13</xdr:col>
      <xdr:colOff>270510</xdr:colOff>
      <xdr:row>4</xdr:row>
      <xdr:rowOff>127000</xdr:rowOff>
    </xdr:to>
    <xdr:pic>
      <xdr:nvPicPr>
        <xdr:cNvPr id="12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637010" y="635"/>
          <a:ext cx="1247140" cy="11423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635</xdr:rowOff>
    </xdr:from>
    <xdr:to>
      <xdr:col>2</xdr:col>
      <xdr:colOff>638175</xdr:colOff>
      <xdr:row>4</xdr:row>
      <xdr:rowOff>187325</xdr:rowOff>
    </xdr:to>
    <xdr:pic>
      <xdr:nvPicPr>
        <xdr:cNvPr id="10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55626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522605</xdr:colOff>
      <xdr:row>0</xdr:row>
      <xdr:rowOff>635</xdr:rowOff>
    </xdr:from>
    <xdr:to>
      <xdr:col>3</xdr:col>
      <xdr:colOff>864870</xdr:colOff>
      <xdr:row>4</xdr:row>
      <xdr:rowOff>231775</xdr:rowOff>
    </xdr:to>
    <xdr:pic>
      <xdr:nvPicPr>
        <xdr:cNvPr id="11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53860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610235</xdr:colOff>
      <xdr:row>0</xdr:row>
      <xdr:rowOff>635</xdr:rowOff>
    </xdr:from>
    <xdr:to>
      <xdr:col>13</xdr:col>
      <xdr:colOff>217805</xdr:colOff>
      <xdr:row>4</xdr:row>
      <xdr:rowOff>107950</xdr:rowOff>
    </xdr:to>
    <xdr:pic>
      <xdr:nvPicPr>
        <xdr:cNvPr id="12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284585" y="635"/>
          <a:ext cx="1247140" cy="11423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314960</xdr:colOff>
      <xdr:row>0</xdr:row>
      <xdr:rowOff>635</xdr:rowOff>
    </xdr:from>
    <xdr:to>
      <xdr:col>2</xdr:col>
      <xdr:colOff>396875</xdr:colOff>
      <xdr:row>4</xdr:row>
      <xdr:rowOff>187325</xdr:rowOff>
    </xdr:to>
    <xdr:pic>
      <xdr:nvPicPr>
        <xdr:cNvPr id="10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1496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324485</xdr:colOff>
      <xdr:row>0</xdr:row>
      <xdr:rowOff>635</xdr:rowOff>
    </xdr:from>
    <xdr:to>
      <xdr:col>3</xdr:col>
      <xdr:colOff>556260</xdr:colOff>
      <xdr:row>4</xdr:row>
      <xdr:rowOff>231775</xdr:rowOff>
    </xdr:to>
    <xdr:pic>
      <xdr:nvPicPr>
        <xdr:cNvPr id="11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34048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448310</xdr:colOff>
      <xdr:row>0</xdr:row>
      <xdr:rowOff>635</xdr:rowOff>
    </xdr:from>
    <xdr:to>
      <xdr:col>13</xdr:col>
      <xdr:colOff>55880</xdr:colOff>
      <xdr:row>4</xdr:row>
      <xdr:rowOff>107950</xdr:rowOff>
    </xdr:to>
    <xdr:pic>
      <xdr:nvPicPr>
        <xdr:cNvPr id="12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342370" y="635"/>
          <a:ext cx="1247140" cy="11423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467360</xdr:colOff>
      <xdr:row>0</xdr:row>
      <xdr:rowOff>635</xdr:rowOff>
    </xdr:from>
    <xdr:to>
      <xdr:col>2</xdr:col>
      <xdr:colOff>549275</xdr:colOff>
      <xdr:row>4</xdr:row>
      <xdr:rowOff>206375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46736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457835</xdr:colOff>
      <xdr:row>0</xdr:row>
      <xdr:rowOff>1270</xdr:rowOff>
    </xdr:from>
    <xdr:to>
      <xdr:col>3</xdr:col>
      <xdr:colOff>782320</xdr:colOff>
      <xdr:row>4</xdr:row>
      <xdr:rowOff>251460</xdr:rowOff>
    </xdr:to>
    <xdr:pic>
      <xdr:nvPicPr>
        <xdr:cNvPr id="6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473835" y="1270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534035</xdr:colOff>
      <xdr:row>0</xdr:row>
      <xdr:rowOff>635</xdr:rowOff>
    </xdr:from>
    <xdr:to>
      <xdr:col>13</xdr:col>
      <xdr:colOff>347345</xdr:colOff>
      <xdr:row>4</xdr:row>
      <xdr:rowOff>127000</xdr:rowOff>
    </xdr:to>
    <xdr:pic>
      <xdr:nvPicPr>
        <xdr:cNvPr id="7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624945" y="635"/>
          <a:ext cx="1247140" cy="11423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314960</xdr:colOff>
      <xdr:row>0</xdr:row>
      <xdr:rowOff>635</xdr:rowOff>
    </xdr:from>
    <xdr:to>
      <xdr:col>2</xdr:col>
      <xdr:colOff>396875</xdr:colOff>
      <xdr:row>4</xdr:row>
      <xdr:rowOff>155575</xdr:rowOff>
    </xdr:to>
    <xdr:pic>
      <xdr:nvPicPr>
        <xdr:cNvPr id="5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1496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324485</xdr:colOff>
      <xdr:row>0</xdr:row>
      <xdr:rowOff>635</xdr:rowOff>
    </xdr:from>
    <xdr:to>
      <xdr:col>3</xdr:col>
      <xdr:colOff>666750</xdr:colOff>
      <xdr:row>4</xdr:row>
      <xdr:rowOff>200025</xdr:rowOff>
    </xdr:to>
    <xdr:pic>
      <xdr:nvPicPr>
        <xdr:cNvPr id="6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34048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448310</xdr:colOff>
      <xdr:row>0</xdr:row>
      <xdr:rowOff>635</xdr:rowOff>
    </xdr:from>
    <xdr:to>
      <xdr:col>13</xdr:col>
      <xdr:colOff>55880</xdr:colOff>
      <xdr:row>4</xdr:row>
      <xdr:rowOff>76200</xdr:rowOff>
    </xdr:to>
    <xdr:pic>
      <xdr:nvPicPr>
        <xdr:cNvPr id="7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297285" y="635"/>
          <a:ext cx="1247140" cy="114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topLeftCell="A7" workbookViewId="0">
      <selection activeCell="A83" sqref="A83:XFD88"/>
    </sheetView>
  </sheetViews>
  <sheetFormatPr defaultColWidth="8.88671875" defaultRowHeight="13.8"/>
  <cols>
    <col min="1" max="1" width="7" style="1" customWidth="1"/>
    <col min="2" max="2" width="7.6640625" style="2" hidden="1" customWidth="1"/>
    <col min="3" max="3" width="15.21875" style="2" customWidth="1"/>
    <col min="4" max="4" width="40.6640625" style="1" customWidth="1"/>
    <col min="5" max="5" width="11.77734375" style="1" customWidth="1"/>
    <col min="6" max="6" width="10" style="1" customWidth="1"/>
    <col min="7" max="7" width="26.6640625" style="1" customWidth="1"/>
    <col min="8" max="8" width="60.77734375" style="1" customWidth="1"/>
  </cols>
  <sheetData>
    <row r="1" spans="1:8" ht="21">
      <c r="A1" s="192" t="s">
        <v>0</v>
      </c>
      <c r="B1" s="192"/>
      <c r="C1" s="192"/>
      <c r="D1" s="192"/>
      <c r="E1" s="192"/>
      <c r="F1" s="192"/>
      <c r="G1" s="192"/>
      <c r="H1" s="192"/>
    </row>
    <row r="2" spans="1:8" ht="21">
      <c r="A2" s="192" t="s">
        <v>1</v>
      </c>
      <c r="B2" s="192"/>
      <c r="C2" s="192"/>
      <c r="D2" s="192"/>
      <c r="E2" s="192"/>
      <c r="F2" s="192"/>
      <c r="G2" s="192"/>
      <c r="H2" s="192"/>
    </row>
    <row r="3" spans="1:8" ht="15.6">
      <c r="A3" s="163"/>
      <c r="B3" s="163"/>
      <c r="C3" s="163"/>
      <c r="D3" s="163"/>
      <c r="E3" s="163"/>
      <c r="F3" s="163"/>
      <c r="G3" s="163"/>
      <c r="H3" s="163"/>
    </row>
    <row r="4" spans="1:8" ht="25.8">
      <c r="A4" s="193" t="s">
        <v>2</v>
      </c>
      <c r="B4" s="193"/>
      <c r="C4" s="193"/>
      <c r="D4" s="193"/>
      <c r="E4" s="193"/>
      <c r="F4" s="193"/>
      <c r="G4" s="193"/>
      <c r="H4" s="193"/>
    </row>
    <row r="5" spans="1:8" ht="18">
      <c r="A5" s="194" t="s">
        <v>3</v>
      </c>
      <c r="B5" s="194"/>
      <c r="C5" s="194"/>
      <c r="D5" s="194"/>
      <c r="E5" s="194"/>
      <c r="F5" s="194"/>
      <c r="G5" s="194"/>
      <c r="H5" s="194"/>
    </row>
    <row r="6" spans="1:8" ht="18">
      <c r="A6" s="194" t="s">
        <v>4</v>
      </c>
      <c r="B6" s="194"/>
      <c r="C6" s="194"/>
      <c r="D6" s="194"/>
      <c r="E6" s="194"/>
      <c r="F6" s="194"/>
      <c r="G6" s="194"/>
      <c r="H6" s="194"/>
    </row>
    <row r="7" spans="1:8" ht="18">
      <c r="A7" s="195" t="s">
        <v>5</v>
      </c>
      <c r="B7" s="196"/>
      <c r="C7" s="196"/>
      <c r="D7" s="196"/>
      <c r="E7" s="196"/>
      <c r="F7" s="196"/>
      <c r="G7" s="196"/>
      <c r="H7" s="197"/>
    </row>
    <row r="8" spans="1:8" ht="18">
      <c r="A8" s="198" t="s">
        <v>6</v>
      </c>
      <c r="B8" s="199"/>
      <c r="C8" s="199"/>
      <c r="D8" s="199"/>
      <c r="E8" s="199"/>
      <c r="F8" s="199"/>
      <c r="G8" s="199"/>
      <c r="H8" s="200"/>
    </row>
    <row r="9" spans="1:8">
      <c r="A9" s="201" t="s">
        <v>7</v>
      </c>
      <c r="B9" s="202"/>
      <c r="C9" s="202"/>
      <c r="D9" s="202"/>
      <c r="E9" s="202"/>
      <c r="F9" s="202"/>
      <c r="G9" s="202"/>
      <c r="H9" s="164" t="s">
        <v>8</v>
      </c>
    </row>
    <row r="10" spans="1:8" ht="14.4">
      <c r="A10" s="203" t="s">
        <v>9</v>
      </c>
      <c r="B10" s="204"/>
      <c r="C10" s="204"/>
      <c r="D10" s="204"/>
      <c r="E10" s="165"/>
      <c r="F10" s="165"/>
      <c r="G10" s="165"/>
      <c r="H10" s="166" t="s">
        <v>10</v>
      </c>
    </row>
    <row r="11" spans="1:8" ht="14.4">
      <c r="A11" s="167"/>
      <c r="B11" s="167"/>
      <c r="C11" s="167"/>
      <c r="D11" s="167"/>
      <c r="E11" s="168"/>
      <c r="F11" s="168"/>
      <c r="G11" s="168"/>
      <c r="H11" s="169"/>
    </row>
    <row r="12" spans="1:8" ht="13.2">
      <c r="A12" s="207" t="s">
        <v>11</v>
      </c>
      <c r="B12" s="206" t="s">
        <v>12</v>
      </c>
      <c r="C12" s="206" t="s">
        <v>13</v>
      </c>
      <c r="D12" s="206" t="s">
        <v>14</v>
      </c>
      <c r="E12" s="206" t="s">
        <v>15</v>
      </c>
      <c r="F12" s="206" t="s">
        <v>16</v>
      </c>
      <c r="G12" s="206" t="s">
        <v>17</v>
      </c>
      <c r="H12" s="206" t="s">
        <v>18</v>
      </c>
    </row>
    <row r="13" spans="1:8" ht="13.2">
      <c r="A13" s="207"/>
      <c r="B13" s="206"/>
      <c r="C13" s="206"/>
      <c r="D13" s="206"/>
      <c r="E13" s="206"/>
      <c r="F13" s="206"/>
      <c r="G13" s="206"/>
      <c r="H13" s="206"/>
    </row>
    <row r="14" spans="1:8" ht="15.6">
      <c r="A14" s="170">
        <v>1</v>
      </c>
      <c r="B14" s="170"/>
      <c r="C14" s="171" t="s">
        <v>19</v>
      </c>
      <c r="D14" s="115"/>
      <c r="E14" s="172"/>
      <c r="F14" s="173"/>
      <c r="G14" s="173"/>
      <c r="H14" s="174"/>
    </row>
    <row r="15" spans="1:8" ht="15.6">
      <c r="A15" s="173">
        <v>1</v>
      </c>
      <c r="B15" s="173"/>
      <c r="C15" s="173" t="s">
        <v>20</v>
      </c>
      <c r="D15" s="115" t="s">
        <v>21</v>
      </c>
      <c r="E15" s="172">
        <v>39659</v>
      </c>
      <c r="F15" s="173" t="s">
        <v>22</v>
      </c>
      <c r="G15" s="174" t="s">
        <v>19</v>
      </c>
      <c r="H15" s="175" t="s">
        <v>23</v>
      </c>
    </row>
    <row r="16" spans="1:8" ht="15.6">
      <c r="A16" s="173">
        <v>2</v>
      </c>
      <c r="B16" s="173"/>
      <c r="C16" s="173" t="s">
        <v>24</v>
      </c>
      <c r="D16" s="115" t="s">
        <v>25</v>
      </c>
      <c r="E16" s="172">
        <v>39731</v>
      </c>
      <c r="F16" s="173" t="s">
        <v>26</v>
      </c>
      <c r="G16" s="174" t="s">
        <v>19</v>
      </c>
      <c r="H16" s="175" t="s">
        <v>23</v>
      </c>
    </row>
    <row r="17" spans="1:8" ht="15.6">
      <c r="A17" s="173">
        <v>3</v>
      </c>
      <c r="B17" s="173"/>
      <c r="C17" s="173" t="s">
        <v>27</v>
      </c>
      <c r="D17" s="115" t="s">
        <v>28</v>
      </c>
      <c r="E17" s="172" t="s">
        <v>29</v>
      </c>
      <c r="F17" s="173" t="s">
        <v>22</v>
      </c>
      <c r="G17" s="174" t="s">
        <v>19</v>
      </c>
      <c r="H17" s="175" t="s">
        <v>23</v>
      </c>
    </row>
    <row r="18" spans="1:8" ht="15.6">
      <c r="A18" s="173">
        <v>4</v>
      </c>
      <c r="B18" s="170"/>
      <c r="C18" s="173" t="s">
        <v>30</v>
      </c>
      <c r="D18" s="115" t="s">
        <v>31</v>
      </c>
      <c r="E18" s="172" t="s">
        <v>32</v>
      </c>
      <c r="F18" s="173" t="s">
        <v>22</v>
      </c>
      <c r="G18" s="174" t="s">
        <v>19</v>
      </c>
      <c r="H18" s="175" t="s">
        <v>23</v>
      </c>
    </row>
    <row r="19" spans="1:8" ht="15.6">
      <c r="A19" s="173">
        <v>5</v>
      </c>
      <c r="B19" s="170"/>
      <c r="C19" s="173" t="s">
        <v>33</v>
      </c>
      <c r="D19" s="115" t="s">
        <v>34</v>
      </c>
      <c r="E19" s="172">
        <v>39943</v>
      </c>
      <c r="F19" s="173" t="s">
        <v>22</v>
      </c>
      <c r="G19" s="174" t="s">
        <v>19</v>
      </c>
      <c r="H19" s="175" t="s">
        <v>23</v>
      </c>
    </row>
    <row r="20" spans="1:8" ht="15.6">
      <c r="A20" s="173">
        <v>6</v>
      </c>
      <c r="B20" s="170"/>
      <c r="C20" s="173" t="s">
        <v>35</v>
      </c>
      <c r="D20" s="115" t="s">
        <v>36</v>
      </c>
      <c r="E20" s="172">
        <v>40724</v>
      </c>
      <c r="F20" s="173" t="s">
        <v>37</v>
      </c>
      <c r="G20" s="173" t="s">
        <v>19</v>
      </c>
      <c r="H20" s="175" t="s">
        <v>23</v>
      </c>
    </row>
    <row r="21" spans="1:8" ht="15.6">
      <c r="A21" s="173">
        <v>7</v>
      </c>
      <c r="B21" s="170"/>
      <c r="C21" s="176" t="s">
        <v>38</v>
      </c>
      <c r="D21" s="177" t="s">
        <v>39</v>
      </c>
      <c r="E21" s="178">
        <v>41109</v>
      </c>
      <c r="F21" s="176" t="s">
        <v>40</v>
      </c>
      <c r="G21" s="179" t="s">
        <v>19</v>
      </c>
      <c r="H21" s="175" t="s">
        <v>23</v>
      </c>
    </row>
    <row r="22" spans="1:8" ht="15.6">
      <c r="A22" s="173">
        <v>8</v>
      </c>
      <c r="B22" s="170"/>
      <c r="C22" s="176" t="s">
        <v>41</v>
      </c>
      <c r="D22" s="177" t="s">
        <v>42</v>
      </c>
      <c r="E22" s="178">
        <v>40814</v>
      </c>
      <c r="F22" s="176" t="s">
        <v>40</v>
      </c>
      <c r="G22" s="179" t="s">
        <v>19</v>
      </c>
      <c r="H22" s="175" t="s">
        <v>23</v>
      </c>
    </row>
    <row r="23" spans="1:8" ht="15.6">
      <c r="A23" s="173">
        <v>9</v>
      </c>
      <c r="B23" s="170"/>
      <c r="C23" s="173" t="s">
        <v>43</v>
      </c>
      <c r="D23" s="115" t="s">
        <v>44</v>
      </c>
      <c r="E23" s="172">
        <v>40727</v>
      </c>
      <c r="F23" s="176" t="s">
        <v>40</v>
      </c>
      <c r="G23" s="174" t="s">
        <v>19</v>
      </c>
      <c r="H23" s="175" t="s">
        <v>23</v>
      </c>
    </row>
    <row r="24" spans="1:8" ht="15.6">
      <c r="A24" s="173">
        <v>10</v>
      </c>
      <c r="B24" s="170"/>
      <c r="C24" s="173" t="s">
        <v>45</v>
      </c>
      <c r="D24" s="115" t="s">
        <v>46</v>
      </c>
      <c r="E24" s="172">
        <v>40542</v>
      </c>
      <c r="F24" s="173" t="s">
        <v>37</v>
      </c>
      <c r="G24" s="174" t="s">
        <v>19</v>
      </c>
      <c r="H24" s="175" t="s">
        <v>23</v>
      </c>
    </row>
    <row r="25" spans="1:8" ht="15.6">
      <c r="A25" s="173">
        <v>11</v>
      </c>
      <c r="B25" s="170"/>
      <c r="C25" s="173" t="s">
        <v>47</v>
      </c>
      <c r="D25" s="115" t="s">
        <v>48</v>
      </c>
      <c r="E25" s="172">
        <v>41068</v>
      </c>
      <c r="F25" s="173" t="s">
        <v>40</v>
      </c>
      <c r="G25" s="174" t="s">
        <v>19</v>
      </c>
      <c r="H25" s="175" t="s">
        <v>23</v>
      </c>
    </row>
    <row r="26" spans="1:8" ht="15.6">
      <c r="A26" s="173">
        <v>12</v>
      </c>
      <c r="B26" s="170"/>
      <c r="C26" s="173" t="s">
        <v>49</v>
      </c>
      <c r="D26" s="115" t="s">
        <v>50</v>
      </c>
      <c r="E26" s="172">
        <v>39551</v>
      </c>
      <c r="F26" s="173" t="s">
        <v>26</v>
      </c>
      <c r="G26" s="174" t="s">
        <v>19</v>
      </c>
      <c r="H26" s="175" t="s">
        <v>23</v>
      </c>
    </row>
    <row r="27" spans="1:8" ht="15.6">
      <c r="A27" s="173">
        <v>13</v>
      </c>
      <c r="B27" s="170"/>
      <c r="C27" s="173" t="s">
        <v>51</v>
      </c>
      <c r="D27" s="115" t="s">
        <v>52</v>
      </c>
      <c r="E27" s="172">
        <v>41249</v>
      </c>
      <c r="F27" s="173" t="s">
        <v>53</v>
      </c>
      <c r="G27" s="174" t="s">
        <v>19</v>
      </c>
      <c r="H27" s="175" t="s">
        <v>23</v>
      </c>
    </row>
    <row r="28" spans="1:8" ht="15.6">
      <c r="A28" s="173">
        <v>14</v>
      </c>
      <c r="B28" s="170"/>
      <c r="C28" s="173" t="s">
        <v>54</v>
      </c>
      <c r="D28" s="115" t="s">
        <v>55</v>
      </c>
      <c r="E28" s="172">
        <v>40777</v>
      </c>
      <c r="F28" s="173" t="s">
        <v>37</v>
      </c>
      <c r="G28" s="174" t="s">
        <v>19</v>
      </c>
      <c r="H28" s="175" t="s">
        <v>23</v>
      </c>
    </row>
    <row r="29" spans="1:8" ht="15.6">
      <c r="A29" s="170"/>
      <c r="B29" s="170"/>
      <c r="C29" s="171"/>
      <c r="D29" s="115"/>
      <c r="E29" s="172"/>
      <c r="F29" s="173"/>
      <c r="G29" s="174"/>
      <c r="H29" s="174"/>
    </row>
    <row r="30" spans="1:8" ht="15.6">
      <c r="A30" s="170">
        <v>2</v>
      </c>
      <c r="B30" s="170"/>
      <c r="C30" s="205" t="s">
        <v>56</v>
      </c>
      <c r="D30" s="205"/>
      <c r="E30" s="172"/>
      <c r="F30" s="173"/>
      <c r="G30" s="173"/>
      <c r="H30" s="174"/>
    </row>
    <row r="31" spans="1:8" ht="15.6">
      <c r="A31" s="173">
        <v>1</v>
      </c>
      <c r="B31" s="173"/>
      <c r="C31" s="173" t="s">
        <v>57</v>
      </c>
      <c r="D31" s="115" t="s">
        <v>58</v>
      </c>
      <c r="E31" s="172">
        <v>39302</v>
      </c>
      <c r="F31" s="173" t="s">
        <v>22</v>
      </c>
      <c r="G31" s="174" t="s">
        <v>56</v>
      </c>
      <c r="H31" s="174" t="s">
        <v>59</v>
      </c>
    </row>
    <row r="32" spans="1:8" ht="15.6">
      <c r="A32" s="173">
        <v>2</v>
      </c>
      <c r="B32" s="173"/>
      <c r="C32" s="173" t="s">
        <v>60</v>
      </c>
      <c r="D32" s="115" t="s">
        <v>61</v>
      </c>
      <c r="E32" s="172" t="s">
        <v>62</v>
      </c>
      <c r="F32" s="173" t="s">
        <v>63</v>
      </c>
      <c r="G32" s="174" t="s">
        <v>56</v>
      </c>
      <c r="H32" s="174" t="s">
        <v>64</v>
      </c>
    </row>
    <row r="33" spans="1:8" ht="15.6">
      <c r="A33" s="173">
        <v>3</v>
      </c>
      <c r="B33" s="173"/>
      <c r="C33" s="173" t="s">
        <v>65</v>
      </c>
      <c r="D33" s="115" t="s">
        <v>66</v>
      </c>
      <c r="E33" s="172">
        <v>39794</v>
      </c>
      <c r="F33" s="173" t="s">
        <v>22</v>
      </c>
      <c r="G33" s="174" t="s">
        <v>56</v>
      </c>
      <c r="H33" s="174" t="s">
        <v>59</v>
      </c>
    </row>
    <row r="34" spans="1:8" ht="15.6">
      <c r="A34" s="173">
        <v>4</v>
      </c>
      <c r="B34" s="173"/>
      <c r="C34" s="173" t="s">
        <v>67</v>
      </c>
      <c r="D34" s="115" t="s">
        <v>68</v>
      </c>
      <c r="E34" s="172" t="s">
        <v>69</v>
      </c>
      <c r="F34" s="173" t="s">
        <v>22</v>
      </c>
      <c r="G34" s="174" t="s">
        <v>56</v>
      </c>
      <c r="H34" s="174" t="s">
        <v>64</v>
      </c>
    </row>
    <row r="35" spans="1:8" ht="15.6">
      <c r="A35" s="173">
        <v>5</v>
      </c>
      <c r="B35" s="173"/>
      <c r="C35" s="173" t="s">
        <v>70</v>
      </c>
      <c r="D35" s="115" t="s">
        <v>71</v>
      </c>
      <c r="E35" s="172" t="s">
        <v>72</v>
      </c>
      <c r="F35" s="173" t="s">
        <v>37</v>
      </c>
      <c r="G35" s="174" t="s">
        <v>56</v>
      </c>
      <c r="H35" s="174" t="s">
        <v>59</v>
      </c>
    </row>
    <row r="36" spans="1:8" ht="15.6">
      <c r="A36" s="173">
        <v>6</v>
      </c>
      <c r="B36" s="173"/>
      <c r="C36" s="173" t="s">
        <v>73</v>
      </c>
      <c r="D36" s="115" t="s">
        <v>74</v>
      </c>
      <c r="E36" s="172">
        <v>40593</v>
      </c>
      <c r="F36" s="173" t="s">
        <v>37</v>
      </c>
      <c r="G36" s="173" t="s">
        <v>56</v>
      </c>
      <c r="H36" s="181" t="s">
        <v>59</v>
      </c>
    </row>
    <row r="37" spans="1:8" ht="15.6">
      <c r="A37" s="173">
        <v>7</v>
      </c>
      <c r="B37" s="173"/>
      <c r="C37" s="173" t="s">
        <v>75</v>
      </c>
      <c r="D37" s="115" t="s">
        <v>76</v>
      </c>
      <c r="E37" s="172">
        <v>39526</v>
      </c>
      <c r="F37" s="173" t="s">
        <v>22</v>
      </c>
      <c r="G37" s="173" t="s">
        <v>56</v>
      </c>
      <c r="H37" s="181" t="s">
        <v>59</v>
      </c>
    </row>
    <row r="38" spans="1:8" ht="15.6">
      <c r="A38" s="170"/>
      <c r="B38" s="170"/>
      <c r="C38" s="180"/>
      <c r="D38" s="180"/>
      <c r="E38" s="172"/>
      <c r="F38" s="173"/>
      <c r="G38" s="174"/>
      <c r="H38" s="174"/>
    </row>
    <row r="39" spans="1:8" ht="15.6">
      <c r="A39" s="170">
        <v>3</v>
      </c>
      <c r="B39" s="170"/>
      <c r="C39" s="205" t="s">
        <v>77</v>
      </c>
      <c r="D39" s="205"/>
      <c r="E39" s="172"/>
      <c r="F39" s="173"/>
      <c r="G39" s="174"/>
      <c r="H39" s="174"/>
    </row>
    <row r="40" spans="1:8" ht="15.6">
      <c r="A40" s="173">
        <v>1</v>
      </c>
      <c r="B40" s="173"/>
      <c r="C40" s="173" t="s">
        <v>78</v>
      </c>
      <c r="D40" s="115" t="s">
        <v>79</v>
      </c>
      <c r="E40" s="172">
        <v>39373</v>
      </c>
      <c r="F40" s="173" t="s">
        <v>37</v>
      </c>
      <c r="G40" s="174" t="s">
        <v>77</v>
      </c>
      <c r="H40" s="174" t="s">
        <v>80</v>
      </c>
    </row>
    <row r="41" spans="1:8" ht="15.6">
      <c r="A41" s="173"/>
      <c r="B41" s="173"/>
      <c r="C41" s="173"/>
      <c r="D41" s="115"/>
      <c r="E41" s="172"/>
      <c r="F41" s="173"/>
      <c r="G41" s="174"/>
      <c r="H41" s="174"/>
    </row>
    <row r="42" spans="1:8" ht="15.6">
      <c r="A42" s="170">
        <v>4</v>
      </c>
      <c r="B42" s="170"/>
      <c r="C42" s="205" t="s">
        <v>81</v>
      </c>
      <c r="D42" s="205"/>
      <c r="E42" s="172"/>
      <c r="F42" s="173"/>
      <c r="G42" s="174"/>
      <c r="H42" s="174"/>
    </row>
    <row r="43" spans="1:8" ht="15.6">
      <c r="A43" s="173">
        <v>1</v>
      </c>
      <c r="B43" s="173"/>
      <c r="C43" s="173" t="s">
        <v>82</v>
      </c>
      <c r="D43" s="115" t="s">
        <v>83</v>
      </c>
      <c r="E43" s="172" t="s">
        <v>84</v>
      </c>
      <c r="F43" s="173" t="s">
        <v>37</v>
      </c>
      <c r="G43" s="174" t="s">
        <v>81</v>
      </c>
      <c r="H43" s="174" t="s">
        <v>85</v>
      </c>
    </row>
    <row r="44" spans="1:8" ht="15.6">
      <c r="A44" s="173">
        <v>2</v>
      </c>
      <c r="B44" s="173"/>
      <c r="C44" s="173" t="s">
        <v>86</v>
      </c>
      <c r="D44" s="115" t="s">
        <v>87</v>
      </c>
      <c r="E44" s="172" t="s">
        <v>88</v>
      </c>
      <c r="F44" s="173" t="s">
        <v>37</v>
      </c>
      <c r="G44" s="174" t="s">
        <v>81</v>
      </c>
      <c r="H44" s="174" t="s">
        <v>85</v>
      </c>
    </row>
    <row r="45" spans="1:8" ht="15.6">
      <c r="A45" s="173">
        <v>3</v>
      </c>
      <c r="B45" s="182"/>
      <c r="C45" s="173" t="s">
        <v>89</v>
      </c>
      <c r="D45" s="115" t="s">
        <v>90</v>
      </c>
      <c r="E45" s="172">
        <v>39157</v>
      </c>
      <c r="F45" s="173" t="s">
        <v>22</v>
      </c>
      <c r="G45" s="174" t="s">
        <v>81</v>
      </c>
      <c r="H45" s="174" t="s">
        <v>85</v>
      </c>
    </row>
    <row r="46" spans="1:8" ht="15.6">
      <c r="A46" s="173">
        <v>4</v>
      </c>
      <c r="B46" s="182"/>
      <c r="C46" s="173" t="s">
        <v>91</v>
      </c>
      <c r="D46" s="115" t="s">
        <v>92</v>
      </c>
      <c r="E46" s="172">
        <v>39348</v>
      </c>
      <c r="F46" s="173" t="s">
        <v>37</v>
      </c>
      <c r="G46" s="174" t="s">
        <v>81</v>
      </c>
      <c r="H46" s="174" t="s">
        <v>85</v>
      </c>
    </row>
    <row r="47" spans="1:8" ht="15.6">
      <c r="A47" s="173">
        <v>5</v>
      </c>
      <c r="B47" s="182"/>
      <c r="C47" s="173" t="s">
        <v>93</v>
      </c>
      <c r="D47" s="115" t="s">
        <v>94</v>
      </c>
      <c r="E47" s="172">
        <v>39696</v>
      </c>
      <c r="F47" s="173" t="s">
        <v>37</v>
      </c>
      <c r="G47" s="174" t="s">
        <v>81</v>
      </c>
      <c r="H47" s="174" t="s">
        <v>85</v>
      </c>
    </row>
    <row r="48" spans="1:8" ht="15.6">
      <c r="A48" s="170"/>
      <c r="B48" s="170"/>
      <c r="C48" s="180"/>
      <c r="D48" s="180"/>
      <c r="E48" s="172"/>
      <c r="F48" s="173"/>
      <c r="G48" s="174"/>
      <c r="H48" s="174"/>
    </row>
    <row r="49" spans="1:8" ht="15.6">
      <c r="A49" s="170">
        <v>5</v>
      </c>
      <c r="B49" s="170"/>
      <c r="C49" s="205" t="s">
        <v>95</v>
      </c>
      <c r="D49" s="205"/>
      <c r="E49" s="172"/>
      <c r="F49" s="173"/>
      <c r="G49" s="174"/>
      <c r="H49" s="174"/>
    </row>
    <row r="50" spans="1:8" ht="15.6">
      <c r="A50" s="173">
        <v>1</v>
      </c>
      <c r="B50" s="173"/>
      <c r="C50" s="173" t="s">
        <v>96</v>
      </c>
      <c r="D50" s="115" t="s">
        <v>97</v>
      </c>
      <c r="E50" s="172">
        <v>39472</v>
      </c>
      <c r="F50" s="173" t="s">
        <v>22</v>
      </c>
      <c r="G50" s="174" t="s">
        <v>95</v>
      </c>
      <c r="H50" s="174" t="s">
        <v>98</v>
      </c>
    </row>
    <row r="51" spans="1:8" ht="15.6">
      <c r="A51" s="173">
        <v>2</v>
      </c>
      <c r="B51" s="173"/>
      <c r="C51" s="173" t="s">
        <v>99</v>
      </c>
      <c r="D51" s="115" t="s">
        <v>100</v>
      </c>
      <c r="E51" s="172" t="s">
        <v>101</v>
      </c>
      <c r="F51" s="173" t="s">
        <v>37</v>
      </c>
      <c r="G51" s="174" t="s">
        <v>95</v>
      </c>
      <c r="H51" s="174" t="s">
        <v>98</v>
      </c>
    </row>
    <row r="52" spans="1:8" ht="15.6">
      <c r="A52" s="173">
        <v>3</v>
      </c>
      <c r="B52" s="170"/>
      <c r="C52" s="173" t="s">
        <v>102</v>
      </c>
      <c r="D52" s="115" t="s">
        <v>103</v>
      </c>
      <c r="E52" s="172">
        <v>39619</v>
      </c>
      <c r="F52" s="173" t="s">
        <v>22</v>
      </c>
      <c r="G52" s="174" t="s">
        <v>95</v>
      </c>
      <c r="H52" s="174" t="s">
        <v>98</v>
      </c>
    </row>
    <row r="53" spans="1:8" ht="15.6">
      <c r="A53" s="173"/>
      <c r="B53" s="170"/>
      <c r="C53" s="173"/>
      <c r="D53" s="115"/>
      <c r="E53" s="172"/>
      <c r="F53" s="173"/>
      <c r="G53" s="174"/>
      <c r="H53" s="174"/>
    </row>
    <row r="54" spans="1:8" ht="15.6">
      <c r="A54" s="170">
        <v>6</v>
      </c>
      <c r="B54" s="170"/>
      <c r="C54" s="171" t="s">
        <v>104</v>
      </c>
      <c r="D54" s="115"/>
      <c r="E54" s="172"/>
      <c r="F54" s="173"/>
      <c r="G54" s="173"/>
      <c r="H54" s="174"/>
    </row>
    <row r="55" spans="1:8" ht="15.6">
      <c r="A55" s="173">
        <v>1</v>
      </c>
      <c r="B55" s="173"/>
      <c r="C55" s="173" t="s">
        <v>105</v>
      </c>
      <c r="D55" s="115" t="s">
        <v>106</v>
      </c>
      <c r="E55" s="172">
        <v>40646</v>
      </c>
      <c r="F55" s="173" t="s">
        <v>37</v>
      </c>
      <c r="G55" s="174" t="s">
        <v>104</v>
      </c>
      <c r="H55" s="174" t="s">
        <v>107</v>
      </c>
    </row>
    <row r="56" spans="1:8" ht="15.6">
      <c r="A56" s="173">
        <v>2</v>
      </c>
      <c r="B56" s="173"/>
      <c r="C56" s="173" t="s">
        <v>108</v>
      </c>
      <c r="D56" s="115" t="s">
        <v>109</v>
      </c>
      <c r="E56" s="172">
        <v>39911</v>
      </c>
      <c r="F56" s="173" t="s">
        <v>37</v>
      </c>
      <c r="G56" s="174" t="s">
        <v>104</v>
      </c>
      <c r="H56" s="174" t="s">
        <v>107</v>
      </c>
    </row>
    <row r="57" spans="1:8" ht="15.6">
      <c r="A57" s="173">
        <v>3</v>
      </c>
      <c r="B57" s="173"/>
      <c r="C57" s="173" t="s">
        <v>110</v>
      </c>
      <c r="D57" s="115" t="s">
        <v>111</v>
      </c>
      <c r="E57" s="172">
        <v>40763</v>
      </c>
      <c r="F57" s="173" t="s">
        <v>40</v>
      </c>
      <c r="G57" s="173" t="s">
        <v>104</v>
      </c>
      <c r="H57" s="174" t="s">
        <v>107</v>
      </c>
    </row>
    <row r="58" spans="1:8" ht="15.6">
      <c r="A58" s="183"/>
      <c r="B58" s="182"/>
      <c r="C58" s="182"/>
      <c r="D58" s="183"/>
      <c r="E58" s="183"/>
      <c r="F58" s="183"/>
      <c r="G58" s="183"/>
      <c r="H58" s="184"/>
    </row>
    <row r="59" spans="1:8" ht="15.6">
      <c r="A59" s="170">
        <v>7</v>
      </c>
      <c r="B59" s="170"/>
      <c r="C59" s="171" t="s">
        <v>112</v>
      </c>
      <c r="D59" s="115"/>
      <c r="E59" s="172"/>
      <c r="F59" s="173"/>
      <c r="G59" s="173"/>
      <c r="H59" s="174"/>
    </row>
    <row r="60" spans="1:8" ht="15.6">
      <c r="A60" s="173">
        <v>1</v>
      </c>
      <c r="B60" s="173"/>
      <c r="C60" s="173" t="s">
        <v>113</v>
      </c>
      <c r="D60" s="115" t="s">
        <v>114</v>
      </c>
      <c r="E60" s="172">
        <v>39611</v>
      </c>
      <c r="F60" s="173" t="s">
        <v>37</v>
      </c>
      <c r="G60" s="174" t="s">
        <v>112</v>
      </c>
      <c r="H60" s="174" t="s">
        <v>115</v>
      </c>
    </row>
    <row r="61" spans="1:8" ht="15.6">
      <c r="A61" s="173">
        <v>2</v>
      </c>
      <c r="B61" s="173"/>
      <c r="C61" s="173" t="s">
        <v>116</v>
      </c>
      <c r="D61" s="115" t="s">
        <v>117</v>
      </c>
      <c r="E61" s="172" t="s">
        <v>118</v>
      </c>
      <c r="F61" s="173" t="s">
        <v>37</v>
      </c>
      <c r="G61" s="174" t="s">
        <v>112</v>
      </c>
      <c r="H61" s="174" t="s">
        <v>115</v>
      </c>
    </row>
    <row r="62" spans="1:8" ht="15.6">
      <c r="A62" s="173">
        <v>3</v>
      </c>
      <c r="B62" s="173"/>
      <c r="C62" s="173" t="s">
        <v>119</v>
      </c>
      <c r="D62" s="115" t="s">
        <v>120</v>
      </c>
      <c r="E62" s="172" t="s">
        <v>121</v>
      </c>
      <c r="F62" s="176" t="s">
        <v>37</v>
      </c>
      <c r="G62" s="174" t="s">
        <v>112</v>
      </c>
      <c r="H62" s="174" t="s">
        <v>115</v>
      </c>
    </row>
    <row r="63" spans="1:8" ht="15.6">
      <c r="A63" s="173">
        <v>4</v>
      </c>
      <c r="B63" s="182"/>
      <c r="C63" s="176" t="s">
        <v>122</v>
      </c>
      <c r="D63" s="177" t="s">
        <v>123</v>
      </c>
      <c r="E63" s="178" t="s">
        <v>124</v>
      </c>
      <c r="F63" s="176" t="s">
        <v>26</v>
      </c>
      <c r="G63" s="179" t="s">
        <v>112</v>
      </c>
      <c r="H63" s="174" t="s">
        <v>115</v>
      </c>
    </row>
    <row r="64" spans="1:8" ht="15.6">
      <c r="A64" s="183"/>
      <c r="B64" s="182"/>
      <c r="C64" s="182"/>
      <c r="D64" s="183"/>
      <c r="E64" s="183"/>
      <c r="F64" s="183"/>
      <c r="G64" s="183"/>
      <c r="H64" s="185"/>
    </row>
    <row r="65" spans="1:8" ht="15.6">
      <c r="A65" s="170">
        <v>8</v>
      </c>
      <c r="B65" s="170"/>
      <c r="C65" s="171" t="s">
        <v>125</v>
      </c>
      <c r="D65" s="115"/>
      <c r="E65" s="172"/>
      <c r="F65" s="173"/>
      <c r="G65" s="173"/>
      <c r="H65" s="174"/>
    </row>
    <row r="66" spans="1:8" ht="15.6">
      <c r="A66" s="173">
        <v>1</v>
      </c>
      <c r="B66" s="173"/>
      <c r="C66" s="173" t="s">
        <v>126</v>
      </c>
      <c r="D66" s="115" t="s">
        <v>127</v>
      </c>
      <c r="E66" s="172">
        <v>39199</v>
      </c>
      <c r="F66" s="173" t="s">
        <v>37</v>
      </c>
      <c r="G66" s="174" t="s">
        <v>125</v>
      </c>
      <c r="H66" s="174" t="s">
        <v>128</v>
      </c>
    </row>
    <row r="67" spans="1:8" ht="15.6">
      <c r="A67" s="183"/>
      <c r="B67" s="182"/>
      <c r="C67" s="182"/>
      <c r="D67" s="183"/>
      <c r="E67" s="183"/>
      <c r="F67" s="183"/>
      <c r="G67" s="183"/>
      <c r="H67" s="185"/>
    </row>
    <row r="68" spans="1:8" ht="15.6">
      <c r="A68" s="170">
        <v>9</v>
      </c>
      <c r="B68" s="170"/>
      <c r="C68" s="171" t="s">
        <v>129</v>
      </c>
      <c r="D68" s="115"/>
      <c r="E68" s="172"/>
      <c r="F68" s="173"/>
      <c r="G68" s="173"/>
      <c r="H68" s="174"/>
    </row>
    <row r="69" spans="1:8" ht="31.2">
      <c r="A69" s="173">
        <v>1</v>
      </c>
      <c r="B69" s="173"/>
      <c r="C69" s="173" t="s">
        <v>130</v>
      </c>
      <c r="D69" s="115" t="s">
        <v>131</v>
      </c>
      <c r="E69" s="172" t="s">
        <v>132</v>
      </c>
      <c r="F69" s="173" t="s">
        <v>22</v>
      </c>
      <c r="G69" s="174" t="s">
        <v>133</v>
      </c>
      <c r="H69" s="174" t="s">
        <v>134</v>
      </c>
    </row>
    <row r="70" spans="1:8" ht="15.6">
      <c r="A70" s="183"/>
      <c r="B70" s="182"/>
      <c r="C70" s="182"/>
      <c r="D70" s="183"/>
      <c r="E70" s="183"/>
      <c r="F70" s="183"/>
      <c r="G70" s="183"/>
      <c r="H70" s="185"/>
    </row>
    <row r="71" spans="1:8" ht="15.6">
      <c r="A71" s="170">
        <v>10</v>
      </c>
      <c r="B71" s="170"/>
      <c r="C71" s="171" t="s">
        <v>135</v>
      </c>
      <c r="D71" s="115"/>
      <c r="E71" s="172"/>
      <c r="F71" s="173"/>
      <c r="G71" s="173"/>
      <c r="H71" s="174"/>
    </row>
    <row r="72" spans="1:8" ht="15.6">
      <c r="A72" s="173">
        <v>1</v>
      </c>
      <c r="B72" s="173"/>
      <c r="C72" s="173" t="s">
        <v>136</v>
      </c>
      <c r="D72" s="115" t="s">
        <v>137</v>
      </c>
      <c r="E72" s="172" t="s">
        <v>138</v>
      </c>
      <c r="F72" s="176" t="s">
        <v>37</v>
      </c>
      <c r="G72" s="174" t="s">
        <v>135</v>
      </c>
      <c r="H72" s="174" t="s">
        <v>139</v>
      </c>
    </row>
    <row r="73" spans="1:8" ht="15.6">
      <c r="A73" s="183"/>
      <c r="B73" s="182"/>
      <c r="C73" s="182"/>
      <c r="D73" s="183"/>
      <c r="E73" s="183"/>
      <c r="F73" s="183"/>
      <c r="G73" s="183"/>
      <c r="H73" s="185"/>
    </row>
    <row r="74" spans="1:8" ht="15.6">
      <c r="A74" s="170">
        <v>11</v>
      </c>
      <c r="B74" s="170"/>
      <c r="C74" s="171" t="s">
        <v>140</v>
      </c>
      <c r="D74" s="115"/>
      <c r="E74" s="172"/>
      <c r="F74" s="173"/>
      <c r="G74" s="173"/>
      <c r="H74" s="174"/>
    </row>
    <row r="75" spans="1:8" ht="15.6">
      <c r="A75" s="173">
        <v>1</v>
      </c>
      <c r="B75" s="173"/>
      <c r="C75" s="173" t="s">
        <v>141</v>
      </c>
      <c r="D75" s="115" t="s">
        <v>142</v>
      </c>
      <c r="E75" s="172">
        <v>40916</v>
      </c>
      <c r="F75" s="173" t="s">
        <v>40</v>
      </c>
      <c r="G75" s="173" t="s">
        <v>140</v>
      </c>
      <c r="H75" s="181" t="s">
        <v>143</v>
      </c>
    </row>
    <row r="76" spans="1:8">
      <c r="A76" s="183"/>
      <c r="B76" s="182"/>
      <c r="C76" s="182"/>
      <c r="D76" s="183"/>
      <c r="E76" s="183"/>
      <c r="F76" s="183"/>
      <c r="G76" s="183"/>
      <c r="H76" s="183"/>
    </row>
    <row r="77" spans="1:8" ht="15.6">
      <c r="A77" s="170">
        <v>12</v>
      </c>
      <c r="B77" s="182"/>
      <c r="C77" s="171" t="s">
        <v>144</v>
      </c>
      <c r="D77" s="183"/>
      <c r="E77" s="183"/>
      <c r="F77" s="183"/>
      <c r="G77" s="183"/>
      <c r="H77" s="183"/>
    </row>
    <row r="78" spans="1:8" ht="15.6">
      <c r="A78" s="173">
        <v>1</v>
      </c>
      <c r="B78" s="173"/>
      <c r="C78" s="173" t="s">
        <v>145</v>
      </c>
      <c r="D78" s="185" t="s">
        <v>146</v>
      </c>
      <c r="E78" s="172">
        <v>40462</v>
      </c>
      <c r="F78" s="173" t="s">
        <v>147</v>
      </c>
      <c r="G78" s="174" t="s">
        <v>144</v>
      </c>
      <c r="H78" s="174" t="s">
        <v>148</v>
      </c>
    </row>
    <row r="79" spans="1:8" ht="15.6">
      <c r="A79" s="173">
        <v>2</v>
      </c>
      <c r="B79" s="173"/>
      <c r="C79" s="173" t="s">
        <v>149</v>
      </c>
      <c r="D79" s="185" t="s">
        <v>150</v>
      </c>
      <c r="E79" s="172">
        <v>40988</v>
      </c>
      <c r="F79" s="173" t="s">
        <v>40</v>
      </c>
      <c r="G79" s="174" t="s">
        <v>144</v>
      </c>
      <c r="H79" s="174" t="s">
        <v>148</v>
      </c>
    </row>
    <row r="80" spans="1:8" ht="15.6">
      <c r="A80" s="173">
        <v>3</v>
      </c>
      <c r="B80" s="173"/>
      <c r="C80" s="173" t="s">
        <v>151</v>
      </c>
      <c r="D80" s="185" t="s">
        <v>152</v>
      </c>
      <c r="E80" s="172">
        <v>40758</v>
      </c>
      <c r="F80" s="173" t="s">
        <v>147</v>
      </c>
      <c r="G80" s="174" t="s">
        <v>144</v>
      </c>
      <c r="H80" s="174" t="s">
        <v>148</v>
      </c>
    </row>
    <row r="81" spans="1:8">
      <c r="A81" s="183"/>
      <c r="B81" s="182"/>
      <c r="C81" s="182"/>
      <c r="D81" s="183"/>
      <c r="E81" s="183"/>
      <c r="F81" s="183"/>
      <c r="G81" s="183"/>
      <c r="H81" s="183"/>
    </row>
    <row r="82" spans="1:8">
      <c r="A82" s="186"/>
      <c r="B82" s="187"/>
      <c r="C82" s="188"/>
      <c r="D82" s="189"/>
      <c r="E82" s="189"/>
      <c r="F82" s="189"/>
      <c r="G82" s="189"/>
      <c r="H82" s="189"/>
    </row>
  </sheetData>
  <mergeCells count="21">
    <mergeCell ref="C39:D39"/>
    <mergeCell ref="C42:D42"/>
    <mergeCell ref="C49:D49"/>
    <mergeCell ref="A12:A13"/>
    <mergeCell ref="B12:B13"/>
    <mergeCell ref="C12:C13"/>
    <mergeCell ref="D12:D13"/>
    <mergeCell ref="A7:H7"/>
    <mergeCell ref="A8:H8"/>
    <mergeCell ref="A9:G9"/>
    <mergeCell ref="A10:D10"/>
    <mergeCell ref="C30:D30"/>
    <mergeCell ref="E12:E13"/>
    <mergeCell ref="F12:F13"/>
    <mergeCell ref="G12:G13"/>
    <mergeCell ref="H12:H13"/>
    <mergeCell ref="A1:H1"/>
    <mergeCell ref="A2:H2"/>
    <mergeCell ref="A4:H4"/>
    <mergeCell ref="A5:H5"/>
    <mergeCell ref="A6:H6"/>
  </mergeCells>
  <pageMargins left="0.75" right="0.75" top="1" bottom="1" header="0.5" footer="0.5"/>
  <pageSetup paperSize="9" scale="56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U56"/>
  <sheetViews>
    <sheetView tabSelected="1" view="pageBreakPreview" zoomScale="50" zoomScaleNormal="50" zoomScaleSheetLayoutView="50" workbookViewId="0">
      <selection activeCell="L34" sqref="L34:L35"/>
    </sheetView>
  </sheetViews>
  <sheetFormatPr defaultColWidth="9.109375" defaultRowHeight="13.8"/>
  <cols>
    <col min="1" max="1" width="7" style="1" customWidth="1"/>
    <col min="2" max="2" width="7.77734375" style="2" customWidth="1"/>
    <col min="3" max="3" width="16.33203125" style="2" customWidth="1"/>
    <col min="4" max="4" width="38.88671875" style="1" customWidth="1"/>
    <col min="5" max="5" width="13.5546875" style="1" customWidth="1"/>
    <col min="6" max="6" width="8.77734375" style="1" customWidth="1"/>
    <col min="7" max="7" width="27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1.33203125" style="1" customWidth="1"/>
    <col min="14" max="14" width="14" style="1" customWidth="1"/>
    <col min="15" max="15" width="9.109375" style="1"/>
    <col min="16" max="16" width="9.109375" style="1" customWidth="1"/>
    <col min="17" max="18" width="9.109375" style="1"/>
    <col min="19" max="21" width="9.109375" style="3"/>
    <col min="22" max="16384" width="9.109375" style="1"/>
  </cols>
  <sheetData>
    <row r="1" spans="1:21" s="101" customFormat="1" ht="19.95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06"/>
    </row>
    <row r="2" spans="1:21" s="101" customFormat="1" ht="19.95" customHeight="1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06"/>
    </row>
    <row r="3" spans="1:21" ht="19.5" customHeight="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21" ht="18.45" customHeight="1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Q4" s="101"/>
    </row>
    <row r="5" spans="1:21" s="102" customFormat="1" ht="19.95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S5" s="108"/>
      <c r="T5" s="108"/>
      <c r="U5" s="108"/>
    </row>
    <row r="6" spans="1:21" s="102" customFormat="1" ht="15" customHeight="1">
      <c r="A6" s="210" t="s">
        <v>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S6" s="108"/>
      <c r="T6" s="108"/>
      <c r="U6" s="108"/>
    </row>
    <row r="7" spans="1:21" s="102" customFormat="1" ht="15" customHeight="1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S7" s="108"/>
      <c r="T7" s="108"/>
      <c r="U7" s="108"/>
    </row>
    <row r="8" spans="1:21" s="102" customFormat="1" ht="19.95" customHeight="1">
      <c r="A8" s="211" t="s">
        <v>153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S8" s="108"/>
      <c r="T8" s="108"/>
      <c r="U8" s="108"/>
    </row>
    <row r="9" spans="1:21" ht="19.95" customHeight="1">
      <c r="A9" s="195" t="s">
        <v>154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7"/>
    </row>
    <row r="10" spans="1:21" ht="19.95" customHeight="1">
      <c r="A10" s="212" t="s">
        <v>155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213"/>
    </row>
    <row r="11" spans="1:21" ht="19.95" customHeight="1">
      <c r="A11" s="212" t="s">
        <v>156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213"/>
    </row>
    <row r="12" spans="1:21" ht="12" customHeight="1">
      <c r="A12" s="215"/>
      <c r="B12" s="216"/>
      <c r="C12" s="216"/>
      <c r="D12" s="216"/>
      <c r="E12" s="217"/>
      <c r="F12" s="217"/>
      <c r="G12" s="217"/>
      <c r="H12" s="217"/>
      <c r="I12" s="217"/>
      <c r="J12" s="217"/>
      <c r="K12" s="217"/>
      <c r="L12" s="217"/>
      <c r="M12" s="217"/>
      <c r="N12" s="218"/>
    </row>
    <row r="13" spans="1:21" ht="15.6">
      <c r="A13" s="219" t="s">
        <v>7</v>
      </c>
      <c r="B13" s="220"/>
      <c r="C13" s="220"/>
      <c r="D13" s="220"/>
      <c r="E13" s="4"/>
      <c r="F13" s="4"/>
      <c r="G13" s="5"/>
      <c r="H13" s="6"/>
      <c r="I13" s="4"/>
      <c r="J13" s="4"/>
      <c r="K13" s="4"/>
      <c r="L13" s="69"/>
      <c r="M13" s="70"/>
      <c r="N13" s="71" t="s">
        <v>8</v>
      </c>
    </row>
    <row r="14" spans="1:21" ht="15.6">
      <c r="A14" s="221" t="s">
        <v>9</v>
      </c>
      <c r="B14" s="222"/>
      <c r="C14" s="222"/>
      <c r="D14" s="222"/>
      <c r="E14" s="7"/>
      <c r="F14" s="7"/>
      <c r="G14" s="8"/>
      <c r="H14" s="9"/>
      <c r="I14" s="7"/>
      <c r="J14" s="7"/>
      <c r="K14" s="7"/>
      <c r="L14" s="72"/>
      <c r="M14" s="73"/>
      <c r="N14" s="74" t="s">
        <v>10</v>
      </c>
    </row>
    <row r="15" spans="1:21" ht="14.4">
      <c r="A15" s="223" t="s">
        <v>157</v>
      </c>
      <c r="B15" s="224"/>
      <c r="C15" s="224"/>
      <c r="D15" s="224"/>
      <c r="E15" s="225"/>
      <c r="F15" s="225"/>
      <c r="G15" s="226"/>
      <c r="H15" s="227" t="s">
        <v>158</v>
      </c>
      <c r="I15" s="225"/>
      <c r="J15" s="225"/>
      <c r="K15" s="225"/>
      <c r="L15" s="225"/>
      <c r="M15" s="225"/>
      <c r="N15" s="228"/>
    </row>
    <row r="16" spans="1:21" ht="14.4">
      <c r="A16" s="10" t="s">
        <v>159</v>
      </c>
      <c r="B16" s="11"/>
      <c r="C16" s="11"/>
      <c r="D16" s="12"/>
      <c r="E16" s="13"/>
      <c r="F16" s="12"/>
      <c r="G16" s="14"/>
      <c r="H16" s="229" t="s">
        <v>160</v>
      </c>
      <c r="I16" s="230"/>
      <c r="J16" s="230"/>
      <c r="K16" s="230"/>
      <c r="L16" s="230"/>
      <c r="M16" s="230"/>
      <c r="N16" s="231"/>
    </row>
    <row r="17" spans="1:21" ht="14.4">
      <c r="A17" s="10" t="s">
        <v>161</v>
      </c>
      <c r="B17" s="11"/>
      <c r="C17" s="11"/>
      <c r="D17" s="15"/>
      <c r="E17" s="13"/>
      <c r="F17" s="12"/>
      <c r="G17" s="16" t="s">
        <v>162</v>
      </c>
      <c r="H17" s="17" t="s">
        <v>163</v>
      </c>
      <c r="I17" s="75"/>
      <c r="J17" s="75"/>
      <c r="K17" s="75"/>
      <c r="L17" s="76"/>
      <c r="M17" s="75"/>
      <c r="N17" s="77"/>
    </row>
    <row r="18" spans="1:21" ht="14.4">
      <c r="A18" s="18" t="s">
        <v>164</v>
      </c>
      <c r="B18" s="11"/>
      <c r="C18" s="11"/>
      <c r="D18" s="15"/>
      <c r="E18" s="13"/>
      <c r="F18" s="12"/>
      <c r="G18" s="19" t="s">
        <v>165</v>
      </c>
      <c r="H18" s="17" t="s">
        <v>166</v>
      </c>
      <c r="I18" s="75"/>
      <c r="J18" s="75"/>
      <c r="K18" s="75"/>
      <c r="L18" s="76"/>
      <c r="M18" s="75"/>
      <c r="N18" s="77"/>
    </row>
    <row r="19" spans="1:21" ht="14.4">
      <c r="A19" s="20"/>
      <c r="B19" s="21"/>
      <c r="C19" s="21"/>
      <c r="D19" s="22"/>
      <c r="E19" s="22"/>
      <c r="F19" s="22"/>
      <c r="G19" s="23"/>
      <c r="H19" s="113"/>
      <c r="I19" s="78"/>
      <c r="J19" s="78"/>
      <c r="K19" s="78"/>
      <c r="L19" s="65"/>
      <c r="M19" s="79"/>
      <c r="N19" s="80"/>
    </row>
    <row r="20" spans="1:21" ht="7.5" customHeight="1">
      <c r="A20" s="27"/>
      <c r="B20" s="26"/>
      <c r="C20" s="26"/>
      <c r="D20" s="27"/>
      <c r="E20" s="27"/>
      <c r="F20" s="27"/>
      <c r="G20" s="27"/>
      <c r="H20" s="28"/>
      <c r="I20" s="27"/>
      <c r="J20" s="27"/>
      <c r="K20" s="27"/>
      <c r="L20" s="28"/>
      <c r="M20" s="27"/>
      <c r="N20" s="27"/>
    </row>
    <row r="21" spans="1:21" s="103" customFormat="1" ht="20.25" customHeight="1">
      <c r="A21" s="238" t="s">
        <v>167</v>
      </c>
      <c r="B21" s="240" t="s">
        <v>12</v>
      </c>
      <c r="C21" s="240" t="s">
        <v>13</v>
      </c>
      <c r="D21" s="240" t="s">
        <v>14</v>
      </c>
      <c r="E21" s="240" t="s">
        <v>15</v>
      </c>
      <c r="F21" s="240" t="s">
        <v>16</v>
      </c>
      <c r="G21" s="240" t="s">
        <v>17</v>
      </c>
      <c r="H21" s="247" t="s">
        <v>168</v>
      </c>
      <c r="I21" s="248"/>
      <c r="J21" s="232" t="s">
        <v>169</v>
      </c>
      <c r="K21" s="232"/>
      <c r="L21" s="241" t="s">
        <v>170</v>
      </c>
      <c r="M21" s="243" t="s">
        <v>171</v>
      </c>
      <c r="N21" s="245" t="s">
        <v>172</v>
      </c>
      <c r="P21" s="107"/>
      <c r="S21" s="109"/>
      <c r="T21" s="109"/>
      <c r="U21" s="109"/>
    </row>
    <row r="22" spans="1:21" s="103" customFormat="1" ht="17.25" customHeight="1">
      <c r="A22" s="239"/>
      <c r="B22" s="206"/>
      <c r="C22" s="206"/>
      <c r="D22" s="206"/>
      <c r="E22" s="206"/>
      <c r="F22" s="206"/>
      <c r="G22" s="206"/>
      <c r="H22" s="249"/>
      <c r="I22" s="250"/>
      <c r="J22" s="82" t="s">
        <v>173</v>
      </c>
      <c r="K22" s="82" t="s">
        <v>174</v>
      </c>
      <c r="L22" s="242"/>
      <c r="M22" s="244"/>
      <c r="N22" s="246"/>
      <c r="P22" s="107"/>
      <c r="S22" s="109"/>
      <c r="T22" s="109"/>
      <c r="U22" s="109"/>
    </row>
    <row r="23" spans="1:21" ht="16.8" customHeight="1">
      <c r="A23" s="125">
        <v>1</v>
      </c>
      <c r="B23" s="30"/>
      <c r="C23" s="31" t="s">
        <v>60</v>
      </c>
      <c r="D23" s="32" t="s">
        <v>61</v>
      </c>
      <c r="E23" s="33" t="s">
        <v>62</v>
      </c>
      <c r="F23" s="31" t="s">
        <v>63</v>
      </c>
      <c r="G23" s="35" t="s">
        <v>56</v>
      </c>
      <c r="H23" s="36">
        <v>70.67</v>
      </c>
      <c r="I23" s="83">
        <v>1</v>
      </c>
      <c r="J23" s="36">
        <v>80.67</v>
      </c>
      <c r="K23" s="36">
        <v>30</v>
      </c>
      <c r="L23" s="36" t="s">
        <v>216</v>
      </c>
      <c r="M23" s="162"/>
      <c r="N23" s="123" t="s">
        <v>175</v>
      </c>
      <c r="P23" s="107"/>
      <c r="Q23" s="103"/>
      <c r="R23" s="103"/>
      <c r="S23" s="109"/>
      <c r="T23" s="109"/>
      <c r="U23" s="109"/>
    </row>
    <row r="24" spans="1:21" ht="16.8" customHeight="1">
      <c r="A24" s="125">
        <v>2</v>
      </c>
      <c r="B24" s="30"/>
      <c r="C24" s="31" t="s">
        <v>82</v>
      </c>
      <c r="D24" s="32" t="s">
        <v>83</v>
      </c>
      <c r="E24" s="33" t="s">
        <v>84</v>
      </c>
      <c r="F24" s="31" t="s">
        <v>176</v>
      </c>
      <c r="G24" s="35" t="s">
        <v>81</v>
      </c>
      <c r="H24" s="36">
        <v>40.5</v>
      </c>
      <c r="I24" s="83">
        <v>6</v>
      </c>
      <c r="J24" s="36">
        <v>61.67</v>
      </c>
      <c r="K24" s="36">
        <v>46.33</v>
      </c>
      <c r="L24" s="36" t="s">
        <v>217</v>
      </c>
      <c r="M24" s="162"/>
      <c r="N24" s="123" t="s">
        <v>175</v>
      </c>
      <c r="P24" s="107"/>
      <c r="Q24" s="103"/>
      <c r="R24" s="103"/>
      <c r="S24" s="109"/>
      <c r="T24" s="109"/>
      <c r="U24" s="109"/>
    </row>
    <row r="25" spans="1:21" ht="16.8" customHeight="1">
      <c r="A25" s="125">
        <v>3</v>
      </c>
      <c r="B25" s="30"/>
      <c r="C25" s="121" t="s">
        <v>91</v>
      </c>
      <c r="D25" s="32" t="s">
        <v>92</v>
      </c>
      <c r="E25" s="122">
        <v>39348</v>
      </c>
      <c r="F25" s="31" t="s">
        <v>176</v>
      </c>
      <c r="G25" s="132" t="s">
        <v>81</v>
      </c>
      <c r="H25" s="36">
        <v>52.5</v>
      </c>
      <c r="I25" s="83">
        <v>2</v>
      </c>
      <c r="J25" s="36">
        <v>55</v>
      </c>
      <c r="K25" s="36">
        <v>60.33</v>
      </c>
      <c r="L25" s="36" t="s">
        <v>218</v>
      </c>
      <c r="M25" s="162"/>
      <c r="N25" s="123" t="s">
        <v>175</v>
      </c>
      <c r="P25" s="107"/>
      <c r="Q25" s="103"/>
      <c r="R25" s="103"/>
      <c r="S25" s="109"/>
      <c r="T25" s="109"/>
      <c r="U25" s="109"/>
    </row>
    <row r="26" spans="1:21" ht="16.8" customHeight="1">
      <c r="A26" s="125">
        <v>4</v>
      </c>
      <c r="B26" s="30"/>
      <c r="C26" s="121" t="s">
        <v>93</v>
      </c>
      <c r="D26" s="32" t="s">
        <v>94</v>
      </c>
      <c r="E26" s="122">
        <v>39696</v>
      </c>
      <c r="F26" s="31" t="s">
        <v>176</v>
      </c>
      <c r="G26" s="132" t="s">
        <v>81</v>
      </c>
      <c r="H26" s="36">
        <v>50.33</v>
      </c>
      <c r="I26" s="83">
        <v>3</v>
      </c>
      <c r="J26" s="36">
        <v>52.33</v>
      </c>
      <c r="K26" s="36">
        <v>59.33</v>
      </c>
      <c r="L26" s="36" t="s">
        <v>219</v>
      </c>
      <c r="M26" s="162"/>
      <c r="N26" s="123" t="s">
        <v>175</v>
      </c>
      <c r="P26" s="107"/>
      <c r="Q26" s="103"/>
      <c r="R26" s="103"/>
      <c r="S26" s="109"/>
      <c r="T26" s="109"/>
      <c r="U26" s="109"/>
    </row>
    <row r="27" spans="1:21" ht="16.8" customHeight="1">
      <c r="A27" s="125">
        <v>5</v>
      </c>
      <c r="B27" s="30"/>
      <c r="C27" s="31" t="s">
        <v>96</v>
      </c>
      <c r="D27" s="161" t="s">
        <v>97</v>
      </c>
      <c r="E27" s="33" t="s">
        <v>177</v>
      </c>
      <c r="F27" s="31" t="s">
        <v>22</v>
      </c>
      <c r="G27" s="35" t="s">
        <v>95</v>
      </c>
      <c r="H27" s="36">
        <v>40.83</v>
      </c>
      <c r="I27" s="83">
        <v>5</v>
      </c>
      <c r="J27" s="36">
        <v>38.729999999999997</v>
      </c>
      <c r="K27" s="36">
        <v>22</v>
      </c>
      <c r="L27" s="36" t="s">
        <v>220</v>
      </c>
      <c r="M27" s="162"/>
      <c r="N27" s="123" t="s">
        <v>175</v>
      </c>
      <c r="P27" s="107"/>
      <c r="Q27" s="103"/>
      <c r="R27" s="103"/>
      <c r="S27" s="109"/>
      <c r="T27" s="109"/>
      <c r="U27" s="109"/>
    </row>
    <row r="28" spans="1:21" ht="16.8" customHeight="1">
      <c r="A28" s="125">
        <v>6</v>
      </c>
      <c r="B28" s="30"/>
      <c r="C28" s="31" t="s">
        <v>67</v>
      </c>
      <c r="D28" s="32" t="s">
        <v>68</v>
      </c>
      <c r="E28" s="33" t="s">
        <v>69</v>
      </c>
      <c r="F28" s="31" t="s">
        <v>22</v>
      </c>
      <c r="G28" s="35" t="s">
        <v>56</v>
      </c>
      <c r="H28" s="36">
        <v>48.67</v>
      </c>
      <c r="I28" s="83">
        <v>4</v>
      </c>
      <c r="J28" s="36">
        <v>30.2</v>
      </c>
      <c r="K28" s="36">
        <v>38.130000000000003</v>
      </c>
      <c r="L28" s="36" t="s">
        <v>221</v>
      </c>
      <c r="M28" s="162"/>
      <c r="N28" s="123" t="s">
        <v>175</v>
      </c>
      <c r="P28" s="107"/>
      <c r="Q28" s="103"/>
      <c r="R28" s="103"/>
      <c r="S28" s="109"/>
      <c r="T28" s="109"/>
      <c r="U28" s="109"/>
    </row>
    <row r="29" spans="1:21" ht="16.8" customHeight="1">
      <c r="A29" s="125">
        <v>7</v>
      </c>
      <c r="B29" s="30"/>
      <c r="C29" s="121" t="s">
        <v>116</v>
      </c>
      <c r="D29" s="32" t="s">
        <v>117</v>
      </c>
      <c r="E29" s="122" t="s">
        <v>118</v>
      </c>
      <c r="F29" s="121" t="s">
        <v>176</v>
      </c>
      <c r="G29" s="132" t="s">
        <v>112</v>
      </c>
      <c r="H29" s="36">
        <v>33.83</v>
      </c>
      <c r="I29" s="83">
        <v>7</v>
      </c>
      <c r="J29" s="36">
        <v>31.77</v>
      </c>
      <c r="K29" s="36">
        <v>34.33</v>
      </c>
      <c r="L29" s="36" t="s">
        <v>222</v>
      </c>
      <c r="M29" s="162"/>
      <c r="N29" s="123" t="s">
        <v>175</v>
      </c>
      <c r="P29" s="107"/>
      <c r="Q29" s="103"/>
      <c r="R29" s="103"/>
      <c r="S29" s="109"/>
      <c r="T29" s="109"/>
      <c r="U29" s="109"/>
    </row>
    <row r="30" spans="1:21" ht="16.8" customHeight="1">
      <c r="A30" s="125">
        <v>8</v>
      </c>
      <c r="B30" s="30"/>
      <c r="C30" s="31" t="s">
        <v>57</v>
      </c>
      <c r="D30" s="32" t="s">
        <v>58</v>
      </c>
      <c r="E30" s="33">
        <v>39302</v>
      </c>
      <c r="F30" s="31" t="s">
        <v>22</v>
      </c>
      <c r="G30" s="35" t="s">
        <v>56</v>
      </c>
      <c r="H30" s="36">
        <v>29.96</v>
      </c>
      <c r="I30" s="83">
        <v>8</v>
      </c>
      <c r="J30" s="36">
        <v>23.13</v>
      </c>
      <c r="K30" s="36">
        <v>25.33</v>
      </c>
      <c r="L30" s="36" t="s">
        <v>223</v>
      </c>
      <c r="M30" s="162"/>
      <c r="N30" s="123" t="s">
        <v>175</v>
      </c>
      <c r="P30" s="107"/>
      <c r="Q30" s="103"/>
      <c r="R30" s="103"/>
      <c r="S30" s="109"/>
      <c r="T30" s="109"/>
      <c r="U30" s="109"/>
    </row>
    <row r="31" spans="1:21" ht="16.8" customHeight="1">
      <c r="A31" s="125">
        <v>9</v>
      </c>
      <c r="B31" s="30"/>
      <c r="C31" s="121" t="s">
        <v>102</v>
      </c>
      <c r="D31" s="32" t="s">
        <v>103</v>
      </c>
      <c r="E31" s="122">
        <v>39619</v>
      </c>
      <c r="F31" s="121" t="s">
        <v>22</v>
      </c>
      <c r="G31" s="132" t="s">
        <v>95</v>
      </c>
      <c r="H31" s="36">
        <v>26.33</v>
      </c>
      <c r="I31" s="83">
        <v>9</v>
      </c>
      <c r="J31" s="36"/>
      <c r="K31" s="36"/>
      <c r="L31" s="36"/>
      <c r="M31" s="162"/>
      <c r="N31" s="123" t="s">
        <v>178</v>
      </c>
      <c r="P31" s="107"/>
      <c r="Q31" s="103"/>
      <c r="R31" s="103"/>
      <c r="S31" s="109"/>
      <c r="T31" s="109"/>
      <c r="U31" s="109"/>
    </row>
    <row r="32" spans="1:21" ht="16.8" customHeight="1">
      <c r="A32" s="125">
        <v>10</v>
      </c>
      <c r="B32" s="30"/>
      <c r="C32" s="31" t="s">
        <v>99</v>
      </c>
      <c r="D32" s="161" t="s">
        <v>100</v>
      </c>
      <c r="E32" s="33" t="s">
        <v>101</v>
      </c>
      <c r="F32" s="31" t="s">
        <v>176</v>
      </c>
      <c r="G32" s="35" t="s">
        <v>95</v>
      </c>
      <c r="H32" s="36">
        <v>24.67</v>
      </c>
      <c r="I32" s="83">
        <v>10</v>
      </c>
      <c r="J32" s="36"/>
      <c r="K32" s="36"/>
      <c r="L32" s="36"/>
      <c r="M32" s="162"/>
      <c r="N32" s="123" t="s">
        <v>178</v>
      </c>
      <c r="P32" s="107"/>
      <c r="Q32" s="103"/>
      <c r="R32" s="103"/>
      <c r="S32" s="109"/>
      <c r="T32" s="109"/>
      <c r="U32" s="109"/>
    </row>
    <row r="33" spans="1:21" ht="16.8" customHeight="1">
      <c r="A33" s="125">
        <v>11</v>
      </c>
      <c r="B33" s="30"/>
      <c r="C33" s="31" t="s">
        <v>65</v>
      </c>
      <c r="D33" s="32" t="s">
        <v>66</v>
      </c>
      <c r="E33" s="33">
        <v>39794</v>
      </c>
      <c r="F33" s="31" t="s">
        <v>22</v>
      </c>
      <c r="G33" s="35" t="s">
        <v>56</v>
      </c>
      <c r="H33" s="36">
        <v>24.33</v>
      </c>
      <c r="I33" s="83">
        <v>11</v>
      </c>
      <c r="J33" s="36"/>
      <c r="K33" s="36"/>
      <c r="L33" s="36"/>
      <c r="M33" s="162"/>
      <c r="N33" s="123" t="s">
        <v>178</v>
      </c>
      <c r="P33" s="107"/>
      <c r="Q33" s="103"/>
      <c r="R33" s="103"/>
      <c r="S33" s="109"/>
      <c r="T33" s="109"/>
      <c r="U33" s="109"/>
    </row>
    <row r="34" spans="1:21" ht="16.8" customHeight="1">
      <c r="A34" s="125">
        <v>12</v>
      </c>
      <c r="B34" s="30"/>
      <c r="C34" s="121" t="s">
        <v>126</v>
      </c>
      <c r="D34" s="32" t="s">
        <v>127</v>
      </c>
      <c r="E34" s="122">
        <v>39199</v>
      </c>
      <c r="F34" s="121" t="s">
        <v>176</v>
      </c>
      <c r="G34" s="132" t="s">
        <v>125</v>
      </c>
      <c r="H34" s="36">
        <v>21.33</v>
      </c>
      <c r="I34" s="83">
        <v>12</v>
      </c>
      <c r="J34" s="36"/>
      <c r="K34" s="36"/>
      <c r="L34" s="36"/>
      <c r="M34" s="162"/>
      <c r="N34" s="123" t="s">
        <v>178</v>
      </c>
      <c r="P34" s="107"/>
      <c r="Q34" s="103"/>
      <c r="R34" s="103"/>
      <c r="S34" s="109"/>
      <c r="T34" s="109"/>
      <c r="U34" s="109"/>
    </row>
    <row r="35" spans="1:21" ht="16.8" customHeight="1">
      <c r="A35" s="125">
        <v>13</v>
      </c>
      <c r="B35" s="30"/>
      <c r="C35" s="121" t="s">
        <v>113</v>
      </c>
      <c r="D35" s="32" t="s">
        <v>114</v>
      </c>
      <c r="E35" s="122">
        <v>39611</v>
      </c>
      <c r="F35" s="31" t="s">
        <v>176</v>
      </c>
      <c r="G35" s="132" t="s">
        <v>112</v>
      </c>
      <c r="H35" s="36">
        <v>15.83</v>
      </c>
      <c r="I35" s="83">
        <v>13</v>
      </c>
      <c r="J35" s="36"/>
      <c r="K35" s="36"/>
      <c r="L35" s="36"/>
      <c r="M35" s="162"/>
      <c r="N35" s="123" t="s">
        <v>178</v>
      </c>
      <c r="P35" s="107"/>
      <c r="Q35" s="103"/>
      <c r="R35" s="103"/>
      <c r="S35" s="109"/>
      <c r="T35" s="109"/>
      <c r="U35" s="109"/>
    </row>
    <row r="36" spans="1:21" ht="16.8" customHeight="1">
      <c r="A36" s="125" t="s">
        <v>179</v>
      </c>
      <c r="B36" s="30"/>
      <c r="C36" s="121" t="s">
        <v>49</v>
      </c>
      <c r="D36" s="32" t="s">
        <v>50</v>
      </c>
      <c r="E36" s="122">
        <v>39551</v>
      </c>
      <c r="F36" s="121" t="s">
        <v>180</v>
      </c>
      <c r="G36" s="132" t="s">
        <v>19</v>
      </c>
      <c r="H36" s="36"/>
      <c r="I36" s="83"/>
      <c r="J36" s="36"/>
      <c r="K36" s="36"/>
      <c r="L36" s="36"/>
      <c r="M36" s="162"/>
      <c r="N36" s="123"/>
      <c r="P36" s="107"/>
      <c r="Q36" s="103"/>
      <c r="R36" s="103"/>
      <c r="S36" s="109"/>
      <c r="T36" s="109"/>
      <c r="U36" s="109"/>
    </row>
    <row r="37" spans="1:21" ht="16.8" customHeight="1">
      <c r="A37" s="125" t="s">
        <v>179</v>
      </c>
      <c r="B37" s="30"/>
      <c r="C37" s="147" t="s">
        <v>20</v>
      </c>
      <c r="D37" s="115" t="s">
        <v>21</v>
      </c>
      <c r="E37" s="149">
        <v>39659</v>
      </c>
      <c r="F37" s="147" t="s">
        <v>22</v>
      </c>
      <c r="G37" s="151" t="s">
        <v>19</v>
      </c>
      <c r="H37" s="36"/>
      <c r="I37" s="83"/>
      <c r="J37" s="36"/>
      <c r="K37" s="36"/>
      <c r="L37" s="36"/>
      <c r="M37" s="162"/>
      <c r="N37" s="123"/>
      <c r="P37" s="107"/>
      <c r="Q37" s="103"/>
      <c r="R37" s="103"/>
      <c r="S37" s="109"/>
      <c r="T37" s="109"/>
      <c r="U37" s="109"/>
    </row>
    <row r="38" spans="1:21" ht="16.8" customHeight="1">
      <c r="A38" s="125" t="s">
        <v>179</v>
      </c>
      <c r="B38" s="30"/>
      <c r="C38" s="31" t="s">
        <v>78</v>
      </c>
      <c r="D38" s="32" t="s">
        <v>79</v>
      </c>
      <c r="E38" s="33">
        <v>39373</v>
      </c>
      <c r="F38" s="31" t="s">
        <v>176</v>
      </c>
      <c r="G38" s="35" t="s">
        <v>77</v>
      </c>
      <c r="H38" s="36"/>
      <c r="I38" s="83"/>
      <c r="J38" s="36"/>
      <c r="K38" s="36"/>
      <c r="L38" s="36"/>
      <c r="M38" s="162"/>
      <c r="N38" s="123"/>
      <c r="P38" s="107"/>
      <c r="Q38" s="103"/>
      <c r="R38" s="103"/>
      <c r="S38" s="109"/>
      <c r="T38" s="109"/>
      <c r="U38" s="109"/>
    </row>
    <row r="39" spans="1:21" ht="16.8" customHeight="1">
      <c r="A39" s="29"/>
      <c r="B39" s="30"/>
      <c r="C39" s="31"/>
      <c r="D39" s="161"/>
      <c r="E39" s="33"/>
      <c r="F39" s="31"/>
      <c r="G39" s="35"/>
      <c r="H39" s="36"/>
      <c r="I39" s="83"/>
      <c r="J39" s="36"/>
      <c r="K39" s="36"/>
      <c r="L39" s="36"/>
      <c r="M39" s="162"/>
      <c r="N39" s="123"/>
      <c r="P39" s="107"/>
      <c r="Q39" s="103"/>
      <c r="R39" s="103"/>
      <c r="S39" s="109"/>
      <c r="T39" s="109"/>
      <c r="U39" s="109"/>
    </row>
    <row r="40" spans="1:21" ht="7.5" customHeight="1">
      <c r="A40" s="39"/>
      <c r="B40" s="38"/>
      <c r="C40" s="39"/>
      <c r="D40" s="40"/>
      <c r="E40" s="41"/>
      <c r="F40" s="42"/>
      <c r="G40" s="41"/>
      <c r="H40" s="43"/>
      <c r="I40" s="86"/>
      <c r="J40" s="86"/>
      <c r="K40" s="86"/>
      <c r="L40" s="43"/>
      <c r="M40" s="86"/>
      <c r="N40" s="86"/>
      <c r="P40" s="107"/>
      <c r="Q40" s="103"/>
      <c r="R40" s="103"/>
      <c r="S40" s="109"/>
      <c r="T40" s="109"/>
      <c r="U40" s="109"/>
    </row>
    <row r="41" spans="1:21" ht="14.4">
      <c r="A41" s="233" t="s">
        <v>181</v>
      </c>
      <c r="B41" s="234"/>
      <c r="C41" s="234"/>
      <c r="D41" s="234"/>
      <c r="E41" s="44"/>
      <c r="F41" s="44"/>
      <c r="G41" s="234" t="s">
        <v>182</v>
      </c>
      <c r="H41" s="234"/>
      <c r="I41" s="234"/>
      <c r="J41" s="234"/>
      <c r="K41" s="234"/>
      <c r="L41" s="234"/>
      <c r="M41" s="234"/>
      <c r="N41" s="235"/>
      <c r="P41" s="107"/>
      <c r="Q41" s="103"/>
      <c r="R41" s="103"/>
      <c r="S41" s="109"/>
      <c r="T41" s="109"/>
      <c r="U41" s="109"/>
    </row>
    <row r="42" spans="1:21" ht="14.4">
      <c r="A42" s="45" t="s">
        <v>183</v>
      </c>
      <c r="B42" s="46"/>
      <c r="C42" s="47"/>
      <c r="D42" s="48"/>
      <c r="E42" s="49"/>
      <c r="F42" s="49"/>
      <c r="G42" s="50" t="s">
        <v>184</v>
      </c>
      <c r="H42" s="51">
        <v>7</v>
      </c>
      <c r="I42" s="88"/>
      <c r="J42" s="89"/>
      <c r="K42" s="89"/>
      <c r="L42" s="90"/>
      <c r="M42" s="50" t="s">
        <v>185</v>
      </c>
      <c r="N42" s="124">
        <f>COUNTIF(F$21:F135,"ЗМС")</f>
        <v>0</v>
      </c>
      <c r="P42" s="107"/>
      <c r="Q42" s="103"/>
      <c r="R42" s="103"/>
      <c r="S42" s="109"/>
      <c r="T42" s="109"/>
      <c r="U42" s="109"/>
    </row>
    <row r="43" spans="1:21" ht="14.4">
      <c r="A43" s="45" t="s">
        <v>186</v>
      </c>
      <c r="B43" s="46"/>
      <c r="C43" s="52"/>
      <c r="D43" s="48"/>
      <c r="E43" s="53"/>
      <c r="F43" s="53"/>
      <c r="G43" s="50" t="s">
        <v>187</v>
      </c>
      <c r="H43" s="54">
        <v>16</v>
      </c>
      <c r="I43" s="92"/>
      <c r="J43" s="93"/>
      <c r="K43" s="93"/>
      <c r="L43" s="94"/>
      <c r="M43" s="50" t="s">
        <v>188</v>
      </c>
      <c r="N43" s="124">
        <f>COUNTIF(F$21:F135,"МСМК")</f>
        <v>0</v>
      </c>
      <c r="P43" s="107"/>
      <c r="Q43" s="103"/>
      <c r="R43" s="103"/>
      <c r="S43" s="109"/>
      <c r="T43" s="109"/>
      <c r="U43" s="109"/>
    </row>
    <row r="44" spans="1:21" ht="14.4">
      <c r="A44" s="45" t="s">
        <v>189</v>
      </c>
      <c r="B44" s="46"/>
      <c r="C44" s="46"/>
      <c r="D44" s="48"/>
      <c r="E44" s="53"/>
      <c r="F44" s="53"/>
      <c r="G44" s="50" t="s">
        <v>190</v>
      </c>
      <c r="H44" s="54">
        <v>13</v>
      </c>
      <c r="I44" s="92"/>
      <c r="J44" s="93"/>
      <c r="K44" s="93"/>
      <c r="L44" s="94"/>
      <c r="M44" s="50" t="s">
        <v>63</v>
      </c>
      <c r="N44" s="124">
        <f>COUNTIF(F$21:F57,"МС")</f>
        <v>1</v>
      </c>
      <c r="P44" s="107"/>
      <c r="Q44" s="103"/>
      <c r="R44" s="103"/>
      <c r="S44" s="109"/>
      <c r="T44" s="109"/>
      <c r="U44" s="109"/>
    </row>
    <row r="45" spans="1:21" ht="14.4">
      <c r="A45" s="45" t="s">
        <v>191</v>
      </c>
      <c r="B45" s="46"/>
      <c r="C45" s="46"/>
      <c r="D45" s="48"/>
      <c r="E45" s="53"/>
      <c r="F45" s="53"/>
      <c r="G45" s="50" t="s">
        <v>192</v>
      </c>
      <c r="H45" s="54">
        <v>13</v>
      </c>
      <c r="I45" s="92"/>
      <c r="J45" s="93"/>
      <c r="K45" s="93"/>
      <c r="L45" s="94"/>
      <c r="M45" s="50" t="s">
        <v>22</v>
      </c>
      <c r="N45" s="124">
        <f>COUNTIF(F$20:F57,"КМС")</f>
        <v>6</v>
      </c>
      <c r="P45" s="107"/>
      <c r="Q45" s="103"/>
      <c r="R45" s="103"/>
      <c r="S45" s="109"/>
      <c r="T45" s="109"/>
      <c r="U45" s="109"/>
    </row>
    <row r="46" spans="1:21" ht="14.4">
      <c r="A46" s="55"/>
      <c r="B46" s="46"/>
      <c r="C46" s="46"/>
      <c r="D46" s="48"/>
      <c r="G46" s="50" t="s">
        <v>193</v>
      </c>
      <c r="H46" s="54">
        <f>COUNTIF(A12:A27,"НФ")</f>
        <v>0</v>
      </c>
      <c r="I46" s="92"/>
      <c r="J46" s="93"/>
      <c r="K46" s="93"/>
      <c r="L46" s="94"/>
      <c r="M46" s="50" t="s">
        <v>176</v>
      </c>
      <c r="N46" s="124">
        <f>COUNTIF(F$20:F58,"1 СР")</f>
        <v>8</v>
      </c>
      <c r="P46" s="107"/>
      <c r="Q46" s="103"/>
      <c r="R46" s="103"/>
      <c r="S46" s="109"/>
      <c r="T46" s="109"/>
      <c r="U46" s="109"/>
    </row>
    <row r="47" spans="1:21" ht="14.4">
      <c r="A47" s="56"/>
      <c r="B47" s="57"/>
      <c r="C47" s="58"/>
      <c r="D47" s="48"/>
      <c r="G47" s="50" t="s">
        <v>194</v>
      </c>
      <c r="H47" s="54">
        <f>COUNTIF(A12:A27,"ДСКВ")</f>
        <v>0</v>
      </c>
      <c r="I47" s="92"/>
      <c r="J47" s="93"/>
      <c r="K47" s="93"/>
      <c r="L47" s="94"/>
      <c r="M47" s="50" t="s">
        <v>180</v>
      </c>
      <c r="N47" s="124">
        <f>COUNTIF(F$23:F134,"2 СР")</f>
        <v>1</v>
      </c>
    </row>
    <row r="48" spans="1:21" ht="14.4">
      <c r="A48" s="59"/>
      <c r="B48" s="46"/>
      <c r="C48" s="46"/>
      <c r="D48" s="48"/>
      <c r="E48" s="53"/>
      <c r="F48" s="53"/>
      <c r="G48" s="50" t="s">
        <v>195</v>
      </c>
      <c r="H48" s="54">
        <v>3</v>
      </c>
      <c r="I48" s="95"/>
      <c r="J48" s="96"/>
      <c r="K48" s="96"/>
      <c r="L48" s="97"/>
      <c r="M48" s="50" t="s">
        <v>196</v>
      </c>
      <c r="N48" s="124">
        <f>COUNTIF(F$23:F134,"3 СР")</f>
        <v>0</v>
      </c>
    </row>
    <row r="49" spans="1:21" ht="5.25" customHeight="1">
      <c r="A49" s="59"/>
      <c r="B49" s="46"/>
      <c r="C49" s="46"/>
      <c r="D49" s="46"/>
      <c r="E49" s="46"/>
      <c r="F49" s="46"/>
      <c r="G49" s="57"/>
      <c r="H49" s="60"/>
      <c r="I49" s="60"/>
      <c r="J49" s="60"/>
      <c r="K49" s="60"/>
      <c r="L49" s="60"/>
      <c r="M49" s="98"/>
      <c r="N49" s="99"/>
    </row>
    <row r="50" spans="1:21" ht="15.6">
      <c r="A50" s="61"/>
      <c r="B50" s="62"/>
      <c r="C50" s="62"/>
      <c r="D50" s="236" t="s">
        <v>197</v>
      </c>
      <c r="E50" s="236"/>
      <c r="F50" s="236"/>
      <c r="G50" s="236" t="s">
        <v>198</v>
      </c>
      <c r="H50" s="236"/>
      <c r="I50" s="236"/>
      <c r="J50" s="63"/>
      <c r="K50" s="63"/>
      <c r="L50" s="236"/>
      <c r="M50" s="236"/>
      <c r="N50" s="237"/>
    </row>
    <row r="51" spans="1:2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3"/>
    </row>
    <row r="52" spans="1:21">
      <c r="A52" s="64"/>
      <c r="D52" s="2"/>
      <c r="E52" s="2"/>
      <c r="F52" s="2"/>
      <c r="G52" s="2"/>
      <c r="H52" s="65"/>
      <c r="I52" s="2"/>
      <c r="J52" s="2"/>
      <c r="K52" s="2"/>
      <c r="L52" s="65"/>
      <c r="M52" s="2"/>
      <c r="N52" s="100"/>
    </row>
    <row r="53" spans="1:21">
      <c r="A53" s="64"/>
      <c r="D53" s="2"/>
      <c r="E53" s="2"/>
      <c r="F53" s="2"/>
      <c r="G53" s="2"/>
      <c r="H53" s="65"/>
      <c r="I53" s="2"/>
      <c r="J53" s="2"/>
      <c r="K53" s="2"/>
      <c r="L53" s="65"/>
      <c r="M53" s="2"/>
      <c r="N53" s="100"/>
    </row>
    <row r="54" spans="1:21">
      <c r="A54" s="64"/>
      <c r="D54" s="2"/>
      <c r="E54" s="2"/>
      <c r="F54" s="2"/>
      <c r="G54" s="2"/>
      <c r="H54" s="65"/>
      <c r="I54" s="2"/>
      <c r="J54" s="2"/>
      <c r="K54" s="2"/>
      <c r="L54" s="65"/>
      <c r="M54" s="2"/>
      <c r="N54" s="100"/>
    </row>
    <row r="55" spans="1:21">
      <c r="A55" s="64"/>
      <c r="D55" s="2"/>
      <c r="E55" s="2"/>
      <c r="F55" s="2"/>
      <c r="G55" s="2"/>
      <c r="H55" s="65"/>
      <c r="I55" s="2"/>
      <c r="J55" s="2"/>
      <c r="K55" s="2"/>
      <c r="L55" s="65"/>
      <c r="M55" s="2"/>
      <c r="N55" s="100"/>
    </row>
    <row r="56" spans="1:21" s="105" customFormat="1" ht="13.8" customHeight="1">
      <c r="A56" s="66"/>
      <c r="B56" s="67"/>
      <c r="C56" s="67"/>
      <c r="D56" s="254" t="str">
        <f>G17</f>
        <v xml:space="preserve">АНДРИЯНОВ А.С. (ВК, г. МОСКВА) </v>
      </c>
      <c r="E56" s="254"/>
      <c r="F56" s="254"/>
      <c r="G56" s="254" t="str">
        <f>G18</f>
        <v>ВЫСОЦКИЙ С.М. ( 1К, г. МОСКВА)</v>
      </c>
      <c r="H56" s="254"/>
      <c r="I56" s="254"/>
      <c r="J56" s="68"/>
      <c r="K56" s="68"/>
      <c r="L56" s="254"/>
      <c r="M56" s="254"/>
      <c r="N56" s="255"/>
      <c r="S56" s="112"/>
      <c r="T56" s="112"/>
      <c r="U56" s="112"/>
    </row>
  </sheetData>
  <sortState xmlns:xlrd2="http://schemas.microsoft.com/office/spreadsheetml/2017/richdata2" ref="A24:N40">
    <sortCondition ref="A24:A40"/>
  </sortState>
  <mergeCells count="39">
    <mergeCell ref="N21:N22"/>
    <mergeCell ref="H21:I22"/>
    <mergeCell ref="A51:E51"/>
    <mergeCell ref="F51:N51"/>
    <mergeCell ref="D56:F56"/>
    <mergeCell ref="G56:I56"/>
    <mergeCell ref="L56:N56"/>
    <mergeCell ref="H16:N16"/>
    <mergeCell ref="J21:K21"/>
    <mergeCell ref="A41:D41"/>
    <mergeCell ref="G41:N41"/>
    <mergeCell ref="D50:F50"/>
    <mergeCell ref="G50:I50"/>
    <mergeCell ref="L50:N50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2:N12"/>
    <mergeCell ref="A13:D13"/>
    <mergeCell ref="A14:D14"/>
    <mergeCell ref="A15:G15"/>
    <mergeCell ref="H15:N15"/>
    <mergeCell ref="A6:N6"/>
    <mergeCell ref="A8:N8"/>
    <mergeCell ref="A9:N9"/>
    <mergeCell ref="A10:N10"/>
    <mergeCell ref="A11:N11"/>
    <mergeCell ref="A7:N7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2" orientation="portrait" r:id="rId1"/>
  <headerFooter alignWithMargins="0">
    <oddHeader>&amp;LРЕЗУЛЬТАТЫ НА САЙТЕ WWW.FVSR&amp;R&amp;"Calibri"&amp;UФЕДЕРАЦИЯ ВЕЛОСИПЕДНОГО СПОРТА РОССИИ - WWW.FVSR.RU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U44"/>
  <sheetViews>
    <sheetView view="pageBreakPreview" zoomScale="50" zoomScaleNormal="50" zoomScaleSheetLayoutView="50" workbookViewId="0">
      <selection activeCell="K43" sqref="K43"/>
    </sheetView>
  </sheetViews>
  <sheetFormatPr defaultColWidth="9.109375" defaultRowHeight="13.8"/>
  <cols>
    <col min="1" max="1" width="7" style="1" customWidth="1"/>
    <col min="2" max="2" width="7.77734375" style="2" customWidth="1"/>
    <col min="3" max="3" width="17.44140625" style="2" customWidth="1"/>
    <col min="4" max="4" width="34.44140625" style="1" customWidth="1"/>
    <col min="5" max="5" width="14" style="1" customWidth="1"/>
    <col min="6" max="6" width="8.77734375" style="1" customWidth="1"/>
    <col min="7" max="7" width="33.88671875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0.77734375" style="1" customWidth="1"/>
    <col min="14" max="14" width="15.6640625" style="1" customWidth="1"/>
    <col min="15" max="15" width="9.109375" style="1"/>
    <col min="16" max="16" width="9.109375" style="1" customWidth="1"/>
    <col min="17" max="18" width="9.109375" style="1"/>
    <col min="19" max="21" width="9.109375" style="3"/>
    <col min="22" max="16384" width="9.109375" style="1"/>
  </cols>
  <sheetData>
    <row r="1" spans="1:21" s="101" customFormat="1" ht="19.95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06"/>
    </row>
    <row r="2" spans="1:21" s="101" customFormat="1" ht="19.95" customHeight="1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06"/>
    </row>
    <row r="3" spans="1:21" ht="19.95" customHeight="1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21" ht="19.95" customHeight="1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Q4" s="101"/>
    </row>
    <row r="5" spans="1:21" s="102" customFormat="1" ht="19.95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S5" s="108"/>
      <c r="T5" s="108"/>
      <c r="U5" s="108"/>
    </row>
    <row r="6" spans="1:21" s="102" customFormat="1" ht="15" customHeight="1">
      <c r="A6" s="210" t="s">
        <v>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S6" s="108"/>
      <c r="T6" s="108"/>
      <c r="U6" s="108"/>
    </row>
    <row r="7" spans="1:21" s="102" customFormat="1" ht="15" customHeight="1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S7" s="108"/>
      <c r="T7" s="108"/>
      <c r="U7" s="108"/>
    </row>
    <row r="8" spans="1:21" s="102" customFormat="1" ht="19.95" customHeight="1">
      <c r="A8" s="211" t="s">
        <v>153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S8" s="108"/>
      <c r="T8" s="108"/>
      <c r="U8" s="108"/>
    </row>
    <row r="9" spans="1:21" ht="19.95" customHeight="1">
      <c r="A9" s="195" t="s">
        <v>154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7"/>
    </row>
    <row r="10" spans="1:21" ht="19.95" customHeight="1">
      <c r="A10" s="212" t="s">
        <v>155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213"/>
    </row>
    <row r="11" spans="1:21" ht="19.95" customHeight="1">
      <c r="A11" s="212" t="s">
        <v>205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213"/>
    </row>
    <row r="12" spans="1:21" ht="15.6" customHeight="1">
      <c r="A12" s="215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56"/>
    </row>
    <row r="13" spans="1:21" ht="15.6">
      <c r="A13" s="219" t="s">
        <v>7</v>
      </c>
      <c r="B13" s="220"/>
      <c r="C13" s="220"/>
      <c r="D13" s="220"/>
      <c r="E13" s="4"/>
      <c r="F13" s="4"/>
      <c r="G13" s="5"/>
      <c r="H13" s="6"/>
      <c r="I13" s="4"/>
      <c r="J13" s="4"/>
      <c r="K13" s="4"/>
      <c r="L13" s="69"/>
      <c r="M13" s="70"/>
      <c r="N13" s="71" t="s">
        <v>8</v>
      </c>
    </row>
    <row r="14" spans="1:21" ht="15.6">
      <c r="A14" s="221" t="s">
        <v>9</v>
      </c>
      <c r="B14" s="222"/>
      <c r="C14" s="222"/>
      <c r="D14" s="222"/>
      <c r="E14" s="7"/>
      <c r="F14" s="7"/>
      <c r="G14" s="8"/>
      <c r="H14" s="9"/>
      <c r="I14" s="7"/>
      <c r="J14" s="7"/>
      <c r="K14" s="7"/>
      <c r="L14" s="72"/>
      <c r="M14" s="73"/>
      <c r="N14" s="74" t="s">
        <v>10</v>
      </c>
    </row>
    <row r="15" spans="1:21" ht="14.4">
      <c r="A15" s="223" t="s">
        <v>157</v>
      </c>
      <c r="B15" s="224"/>
      <c r="C15" s="224"/>
      <c r="D15" s="224"/>
      <c r="E15" s="225"/>
      <c r="F15" s="225"/>
      <c r="G15" s="226"/>
      <c r="H15" s="227" t="s">
        <v>158</v>
      </c>
      <c r="I15" s="225"/>
      <c r="J15" s="225"/>
      <c r="K15" s="225"/>
      <c r="L15" s="225"/>
      <c r="M15" s="225"/>
      <c r="N15" s="228"/>
    </row>
    <row r="16" spans="1:21" ht="14.4">
      <c r="A16" s="10" t="s">
        <v>159</v>
      </c>
      <c r="B16" s="11"/>
      <c r="C16" s="11"/>
      <c r="D16" s="12"/>
      <c r="E16" s="13"/>
      <c r="F16" s="12"/>
      <c r="G16" s="14"/>
      <c r="H16" s="229" t="s">
        <v>160</v>
      </c>
      <c r="I16" s="230"/>
      <c r="J16" s="230"/>
      <c r="K16" s="230"/>
      <c r="L16" s="230"/>
      <c r="M16" s="230"/>
      <c r="N16" s="231"/>
    </row>
    <row r="17" spans="1:21" ht="14.4">
      <c r="A17" s="10" t="s">
        <v>161</v>
      </c>
      <c r="B17" s="11"/>
      <c r="C17" s="11"/>
      <c r="D17" s="15"/>
      <c r="E17" s="13"/>
      <c r="F17" s="12"/>
      <c r="G17" s="16" t="s">
        <v>162</v>
      </c>
      <c r="H17" s="17" t="s">
        <v>163</v>
      </c>
      <c r="I17" s="75"/>
      <c r="J17" s="75"/>
      <c r="K17" s="75"/>
      <c r="L17" s="76"/>
      <c r="M17" s="75"/>
      <c r="N17" s="77"/>
    </row>
    <row r="18" spans="1:21" ht="14.4">
      <c r="A18" s="18" t="s">
        <v>164</v>
      </c>
      <c r="B18" s="11"/>
      <c r="C18" s="11"/>
      <c r="D18" s="15"/>
      <c r="E18" s="13"/>
      <c r="F18" s="12"/>
      <c r="G18" s="19" t="s">
        <v>165</v>
      </c>
      <c r="H18" s="17" t="s">
        <v>166</v>
      </c>
      <c r="I18" s="75"/>
      <c r="J18" s="75"/>
      <c r="K18" s="75"/>
      <c r="L18" s="76"/>
      <c r="M18" s="75"/>
      <c r="N18" s="77"/>
    </row>
    <row r="19" spans="1:21" ht="14.4">
      <c r="A19" s="20"/>
      <c r="B19" s="21"/>
      <c r="C19" s="21"/>
      <c r="D19" s="22"/>
      <c r="E19" s="22"/>
      <c r="F19" s="22"/>
      <c r="G19" s="23"/>
      <c r="H19" s="113"/>
      <c r="I19" s="78"/>
      <c r="J19" s="78"/>
      <c r="K19" s="78"/>
      <c r="L19" s="65"/>
      <c r="M19" s="79"/>
      <c r="N19" s="80"/>
    </row>
    <row r="20" spans="1:21" ht="7.5" customHeight="1">
      <c r="A20" s="27"/>
      <c r="B20" s="26"/>
      <c r="C20" s="26"/>
      <c r="D20" s="27"/>
      <c r="E20" s="27"/>
      <c r="F20" s="27"/>
      <c r="G20" s="27"/>
      <c r="H20" s="28"/>
      <c r="I20" s="27"/>
      <c r="J20" s="27"/>
      <c r="K20" s="27"/>
      <c r="L20" s="28"/>
      <c r="M20" s="27"/>
      <c r="N20" s="27"/>
    </row>
    <row r="21" spans="1:21" s="103" customFormat="1" ht="20.25" customHeight="1">
      <c r="A21" s="238" t="s">
        <v>167</v>
      </c>
      <c r="B21" s="240" t="s">
        <v>12</v>
      </c>
      <c r="C21" s="240" t="s">
        <v>13</v>
      </c>
      <c r="D21" s="240" t="s">
        <v>14</v>
      </c>
      <c r="E21" s="240" t="s">
        <v>15</v>
      </c>
      <c r="F21" s="240" t="s">
        <v>16</v>
      </c>
      <c r="G21" s="240" t="s">
        <v>17</v>
      </c>
      <c r="H21" s="247" t="s">
        <v>168</v>
      </c>
      <c r="I21" s="248"/>
      <c r="J21" s="232" t="s">
        <v>169</v>
      </c>
      <c r="K21" s="232"/>
      <c r="L21" s="241" t="s">
        <v>170</v>
      </c>
      <c r="M21" s="243" t="s">
        <v>171</v>
      </c>
      <c r="N21" s="245" t="s">
        <v>172</v>
      </c>
      <c r="P21" s="107"/>
      <c r="S21" s="109"/>
      <c r="T21" s="109"/>
      <c r="U21" s="109"/>
    </row>
    <row r="22" spans="1:21" s="103" customFormat="1" ht="17.25" customHeight="1">
      <c r="A22" s="239"/>
      <c r="B22" s="206"/>
      <c r="C22" s="206"/>
      <c r="D22" s="206"/>
      <c r="E22" s="206"/>
      <c r="F22" s="206"/>
      <c r="G22" s="206"/>
      <c r="H22" s="249"/>
      <c r="I22" s="250"/>
      <c r="J22" s="82" t="s">
        <v>173</v>
      </c>
      <c r="K22" s="82" t="s">
        <v>174</v>
      </c>
      <c r="L22" s="242"/>
      <c r="M22" s="244"/>
      <c r="N22" s="246"/>
      <c r="P22" s="107"/>
      <c r="S22" s="109"/>
      <c r="T22" s="109"/>
      <c r="U22" s="109"/>
    </row>
    <row r="23" spans="1:21" s="104" customFormat="1" ht="16.8" customHeight="1">
      <c r="A23" s="29">
        <v>1</v>
      </c>
      <c r="B23" s="30"/>
      <c r="C23" s="114" t="s">
        <v>86</v>
      </c>
      <c r="D23" s="115" t="s">
        <v>87</v>
      </c>
      <c r="E23" s="116" t="s">
        <v>88</v>
      </c>
      <c r="F23" s="114" t="s">
        <v>176</v>
      </c>
      <c r="G23" s="117" t="s">
        <v>81</v>
      </c>
      <c r="H23" s="36"/>
      <c r="I23" s="83"/>
      <c r="J23" s="36">
        <v>54.66</v>
      </c>
      <c r="K23" s="36">
        <v>20.66</v>
      </c>
      <c r="L23" s="36" t="s">
        <v>212</v>
      </c>
      <c r="M23" s="84"/>
      <c r="N23" s="123" t="s">
        <v>175</v>
      </c>
      <c r="Q23" s="110"/>
      <c r="R23" s="110"/>
      <c r="S23" s="111"/>
      <c r="T23" s="111"/>
      <c r="U23" s="111"/>
    </row>
    <row r="24" spans="1:21" s="104" customFormat="1" ht="16.8" customHeight="1">
      <c r="A24" s="29">
        <v>2</v>
      </c>
      <c r="B24" s="30"/>
      <c r="C24" s="31" t="s">
        <v>130</v>
      </c>
      <c r="D24" s="32" t="s">
        <v>131</v>
      </c>
      <c r="E24" s="33" t="s">
        <v>132</v>
      </c>
      <c r="F24" s="31" t="s">
        <v>22</v>
      </c>
      <c r="G24" s="35" t="s">
        <v>133</v>
      </c>
      <c r="H24" s="36"/>
      <c r="I24" s="83"/>
      <c r="J24" s="36">
        <v>50</v>
      </c>
      <c r="K24" s="36">
        <v>50</v>
      </c>
      <c r="L24" s="36" t="s">
        <v>213</v>
      </c>
      <c r="M24" s="84"/>
      <c r="N24" s="123" t="s">
        <v>175</v>
      </c>
      <c r="Q24" s="110"/>
      <c r="R24" s="110"/>
      <c r="S24" s="111"/>
      <c r="T24" s="111"/>
      <c r="U24" s="111"/>
    </row>
    <row r="25" spans="1:21" s="104" customFormat="1" ht="16.8" customHeight="1">
      <c r="A25" s="29">
        <v>3</v>
      </c>
      <c r="B25" s="30"/>
      <c r="C25" s="118" t="s">
        <v>89</v>
      </c>
      <c r="D25" s="32" t="s">
        <v>90</v>
      </c>
      <c r="E25" s="119">
        <v>39157</v>
      </c>
      <c r="F25" s="118" t="s">
        <v>22</v>
      </c>
      <c r="G25" s="120" t="s">
        <v>81</v>
      </c>
      <c r="H25" s="36"/>
      <c r="I25" s="83"/>
      <c r="J25" s="36">
        <v>32.659999999999997</v>
      </c>
      <c r="K25" s="36">
        <v>20</v>
      </c>
      <c r="L25" s="36" t="s">
        <v>214</v>
      </c>
      <c r="M25" s="84"/>
      <c r="N25" s="123" t="s">
        <v>175</v>
      </c>
      <c r="Q25" s="110"/>
      <c r="R25" s="110"/>
      <c r="S25" s="111"/>
      <c r="T25" s="111"/>
      <c r="U25" s="111"/>
    </row>
    <row r="26" spans="1:21" s="104" customFormat="1" ht="16.8" customHeight="1">
      <c r="A26" s="29">
        <v>4</v>
      </c>
      <c r="B26" s="30"/>
      <c r="C26" s="121" t="s">
        <v>75</v>
      </c>
      <c r="D26" s="32" t="s">
        <v>76</v>
      </c>
      <c r="E26" s="122">
        <v>39526</v>
      </c>
      <c r="F26" s="121" t="s">
        <v>22</v>
      </c>
      <c r="G26" s="121" t="s">
        <v>56</v>
      </c>
      <c r="H26" s="36"/>
      <c r="I26" s="83"/>
      <c r="J26" s="36">
        <v>10</v>
      </c>
      <c r="K26" s="36"/>
      <c r="L26" s="36" t="s">
        <v>215</v>
      </c>
      <c r="M26" s="84"/>
      <c r="N26" s="123" t="s">
        <v>175</v>
      </c>
      <c r="Q26" s="110"/>
      <c r="R26" s="110"/>
      <c r="S26" s="111"/>
      <c r="T26" s="111"/>
      <c r="U26" s="111"/>
    </row>
    <row r="27" spans="1:21" s="104" customFormat="1" ht="16.8" customHeight="1">
      <c r="A27" s="29" t="s">
        <v>179</v>
      </c>
      <c r="B27" s="30"/>
      <c r="C27" s="31" t="s">
        <v>24</v>
      </c>
      <c r="D27" s="32" t="s">
        <v>25</v>
      </c>
      <c r="E27" s="33">
        <v>39731</v>
      </c>
      <c r="F27" s="31" t="s">
        <v>180</v>
      </c>
      <c r="G27" s="35" t="s">
        <v>19</v>
      </c>
      <c r="H27" s="36"/>
      <c r="I27" s="83"/>
      <c r="J27" s="36"/>
      <c r="K27" s="36"/>
      <c r="L27" s="36"/>
      <c r="M27" s="84"/>
      <c r="N27" s="123"/>
      <c r="Q27" s="110"/>
      <c r="R27" s="110"/>
      <c r="S27" s="111"/>
      <c r="T27" s="111"/>
      <c r="U27" s="111"/>
    </row>
    <row r="28" spans="1:21" ht="7.5" customHeight="1">
      <c r="A28" s="39"/>
      <c r="B28" s="38"/>
      <c r="C28" s="39"/>
      <c r="D28" s="40"/>
      <c r="E28" s="41"/>
      <c r="F28" s="42"/>
      <c r="G28" s="41"/>
      <c r="H28" s="43"/>
      <c r="I28" s="86"/>
      <c r="J28" s="86"/>
      <c r="K28" s="86"/>
      <c r="L28" s="43"/>
      <c r="M28" s="86"/>
      <c r="N28" s="86"/>
      <c r="P28" s="107"/>
      <c r="Q28" s="103"/>
      <c r="R28" s="103"/>
      <c r="S28" s="109"/>
      <c r="T28" s="109"/>
      <c r="U28" s="109"/>
    </row>
    <row r="29" spans="1:21" ht="14.4">
      <c r="A29" s="233" t="s">
        <v>181</v>
      </c>
      <c r="B29" s="234"/>
      <c r="C29" s="234"/>
      <c r="D29" s="234"/>
      <c r="E29" s="44"/>
      <c r="F29" s="44"/>
      <c r="G29" s="234" t="s">
        <v>182</v>
      </c>
      <c r="H29" s="234"/>
      <c r="I29" s="234"/>
      <c r="J29" s="234"/>
      <c r="K29" s="234"/>
      <c r="L29" s="234"/>
      <c r="M29" s="234"/>
      <c r="N29" s="235"/>
      <c r="P29" s="107"/>
      <c r="Q29" s="103"/>
      <c r="R29" s="103"/>
      <c r="S29" s="109"/>
      <c r="T29" s="109"/>
      <c r="U29" s="109"/>
    </row>
    <row r="30" spans="1:21" ht="14.4">
      <c r="A30" s="45" t="s">
        <v>183</v>
      </c>
      <c r="B30" s="46"/>
      <c r="C30" s="47"/>
      <c r="D30" s="48"/>
      <c r="E30" s="49"/>
      <c r="F30" s="49"/>
      <c r="G30" s="50" t="s">
        <v>184</v>
      </c>
      <c r="H30" s="51">
        <v>4</v>
      </c>
      <c r="I30" s="88"/>
      <c r="J30" s="89"/>
      <c r="K30" s="89"/>
      <c r="L30" s="90"/>
      <c r="M30" s="50" t="s">
        <v>185</v>
      </c>
      <c r="N30" s="124">
        <f>COUNTIF(F$21:F124,"ЗМС")</f>
        <v>0</v>
      </c>
      <c r="P30" s="107"/>
      <c r="Q30" s="103"/>
      <c r="R30" s="103"/>
      <c r="S30" s="109"/>
      <c r="T30" s="109"/>
      <c r="U30" s="109"/>
    </row>
    <row r="31" spans="1:21" ht="14.4">
      <c r="A31" s="45" t="s">
        <v>186</v>
      </c>
      <c r="B31" s="46"/>
      <c r="C31" s="52"/>
      <c r="D31" s="48"/>
      <c r="E31" s="53"/>
      <c r="F31" s="53"/>
      <c r="G31" s="50" t="s">
        <v>187</v>
      </c>
      <c r="H31" s="54">
        <v>5</v>
      </c>
      <c r="I31" s="92"/>
      <c r="J31" s="93"/>
      <c r="K31" s="93"/>
      <c r="L31" s="94"/>
      <c r="M31" s="50" t="s">
        <v>188</v>
      </c>
      <c r="N31" s="124">
        <f>COUNTIF(F$21:F124,"МСМК")</f>
        <v>0</v>
      </c>
      <c r="P31" s="107"/>
      <c r="Q31" s="103"/>
      <c r="R31" s="103"/>
      <c r="S31" s="109"/>
      <c r="T31" s="109"/>
      <c r="U31" s="109"/>
    </row>
    <row r="32" spans="1:21" ht="14.4">
      <c r="A32" s="45" t="s">
        <v>189</v>
      </c>
      <c r="B32" s="46"/>
      <c r="C32" s="46"/>
      <c r="D32" s="48"/>
      <c r="E32" s="53"/>
      <c r="F32" s="53"/>
      <c r="G32" s="50" t="s">
        <v>190</v>
      </c>
      <c r="H32" s="54">
        <v>4</v>
      </c>
      <c r="I32" s="92"/>
      <c r="J32" s="93"/>
      <c r="K32" s="93"/>
      <c r="L32" s="94"/>
      <c r="M32" s="50" t="s">
        <v>63</v>
      </c>
      <c r="N32" s="124">
        <f>COUNTIF(F$21:F45,"МС")</f>
        <v>0</v>
      </c>
      <c r="P32" s="107"/>
      <c r="Q32" s="103"/>
      <c r="R32" s="103"/>
      <c r="S32" s="109"/>
      <c r="T32" s="109"/>
      <c r="U32" s="109"/>
    </row>
    <row r="33" spans="1:21" ht="14.4">
      <c r="A33" s="45" t="s">
        <v>191</v>
      </c>
      <c r="B33" s="46"/>
      <c r="C33" s="46"/>
      <c r="D33" s="48"/>
      <c r="E33" s="53"/>
      <c r="F33" s="53"/>
      <c r="G33" s="50" t="s">
        <v>192</v>
      </c>
      <c r="H33" s="54">
        <v>4</v>
      </c>
      <c r="I33" s="92"/>
      <c r="J33" s="93"/>
      <c r="K33" s="93"/>
      <c r="L33" s="94"/>
      <c r="M33" s="50" t="s">
        <v>22</v>
      </c>
      <c r="N33" s="124">
        <f>COUNTIF(F$20:F45,"КМС")</f>
        <v>3</v>
      </c>
      <c r="P33" s="107"/>
      <c r="Q33" s="103"/>
      <c r="R33" s="103"/>
      <c r="S33" s="109"/>
      <c r="T33" s="109"/>
      <c r="U33" s="109"/>
    </row>
    <row r="34" spans="1:21" ht="14.4">
      <c r="A34" s="55"/>
      <c r="B34" s="46"/>
      <c r="C34" s="46"/>
      <c r="D34" s="48"/>
      <c r="G34" s="50" t="s">
        <v>193</v>
      </c>
      <c r="H34" s="54">
        <f>COUNTIF(A27:A27,"НФ")</f>
        <v>0</v>
      </c>
      <c r="I34" s="92"/>
      <c r="J34" s="93"/>
      <c r="K34" s="93"/>
      <c r="L34" s="94"/>
      <c r="M34" s="50" t="s">
        <v>176</v>
      </c>
      <c r="N34" s="124">
        <f>COUNTIF(F$23:F123,"1 СР")</f>
        <v>1</v>
      </c>
      <c r="P34" s="107"/>
      <c r="Q34" s="103"/>
      <c r="R34" s="103"/>
      <c r="S34" s="109"/>
      <c r="T34" s="109"/>
      <c r="U34" s="109"/>
    </row>
    <row r="35" spans="1:21" ht="14.4">
      <c r="A35" s="56"/>
      <c r="B35" s="57"/>
      <c r="C35" s="58"/>
      <c r="D35" s="48"/>
      <c r="G35" s="50" t="s">
        <v>194</v>
      </c>
      <c r="H35" s="54">
        <f>COUNTIF(A27:A27,"ДСКВ")</f>
        <v>0</v>
      </c>
      <c r="I35" s="92"/>
      <c r="J35" s="93"/>
      <c r="K35" s="93"/>
      <c r="L35" s="94"/>
      <c r="M35" s="50" t="s">
        <v>180</v>
      </c>
      <c r="N35" s="124">
        <f>COUNTIF(F$23:F123,"2 СР")</f>
        <v>1</v>
      </c>
    </row>
    <row r="36" spans="1:21" ht="14.4">
      <c r="A36" s="59"/>
      <c r="B36" s="46"/>
      <c r="C36" s="46"/>
      <c r="D36" s="48"/>
      <c r="E36" s="53"/>
      <c r="F36" s="53"/>
      <c r="G36" s="50" t="s">
        <v>195</v>
      </c>
      <c r="H36" s="54">
        <f>COUNTIF(A27:A27,"НС")</f>
        <v>1</v>
      </c>
      <c r="I36" s="95"/>
      <c r="J36" s="96"/>
      <c r="K36" s="96"/>
      <c r="L36" s="97"/>
      <c r="M36" s="50" t="s">
        <v>196</v>
      </c>
      <c r="N36" s="124">
        <f>COUNTIF(F$23:F123,"3 сп.р.")</f>
        <v>0</v>
      </c>
    </row>
    <row r="37" spans="1:21" ht="5.25" customHeight="1">
      <c r="A37" s="59"/>
      <c r="B37" s="46"/>
      <c r="C37" s="46"/>
      <c r="D37" s="46"/>
      <c r="E37" s="46"/>
      <c r="F37" s="46"/>
      <c r="G37" s="57"/>
      <c r="H37" s="60"/>
      <c r="I37" s="60"/>
      <c r="J37" s="60"/>
      <c r="K37" s="60"/>
      <c r="L37" s="60"/>
      <c r="M37" s="98"/>
      <c r="N37" s="99"/>
    </row>
    <row r="38" spans="1:21" ht="15.6">
      <c r="A38" s="61"/>
      <c r="B38" s="62"/>
      <c r="C38" s="62"/>
      <c r="D38" s="236" t="s">
        <v>197</v>
      </c>
      <c r="E38" s="236"/>
      <c r="F38" s="236"/>
      <c r="G38" s="236" t="s">
        <v>198</v>
      </c>
      <c r="H38" s="236"/>
      <c r="I38" s="236"/>
      <c r="J38" s="63"/>
      <c r="K38" s="63"/>
      <c r="L38" s="257"/>
      <c r="M38" s="257"/>
      <c r="N38" s="258"/>
    </row>
    <row r="39" spans="1:2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3"/>
    </row>
    <row r="40" spans="1:21">
      <c r="A40" s="64"/>
      <c r="D40" s="2"/>
      <c r="E40" s="2"/>
      <c r="F40" s="2"/>
      <c r="G40" s="2"/>
      <c r="H40" s="65"/>
      <c r="I40" s="2"/>
      <c r="J40" s="2"/>
      <c r="K40" s="2"/>
      <c r="L40" s="65"/>
      <c r="M40" s="2"/>
      <c r="N40" s="100"/>
    </row>
    <row r="41" spans="1:21">
      <c r="A41" s="64"/>
      <c r="D41" s="2"/>
      <c r="E41" s="2"/>
      <c r="F41" s="2"/>
      <c r="G41" s="2"/>
      <c r="H41" s="65"/>
      <c r="I41" s="2"/>
      <c r="J41" s="2"/>
      <c r="K41" s="2"/>
      <c r="L41" s="65"/>
      <c r="M41" s="2"/>
      <c r="N41" s="100"/>
    </row>
    <row r="42" spans="1:21">
      <c r="A42" s="64"/>
      <c r="D42" s="2"/>
      <c r="E42" s="2"/>
      <c r="F42" s="2"/>
      <c r="G42" s="2"/>
      <c r="H42" s="65"/>
      <c r="I42" s="2"/>
      <c r="J42" s="2"/>
      <c r="K42" s="2"/>
      <c r="L42" s="65"/>
      <c r="M42" s="2"/>
      <c r="N42" s="100"/>
    </row>
    <row r="43" spans="1:21">
      <c r="A43" s="64"/>
      <c r="D43" s="2"/>
      <c r="E43" s="2"/>
      <c r="F43" s="2"/>
      <c r="G43" s="2"/>
      <c r="H43" s="65"/>
      <c r="I43" s="2"/>
      <c r="J43" s="2"/>
      <c r="K43" s="2"/>
      <c r="L43" s="65"/>
      <c r="M43" s="2"/>
      <c r="N43" s="100"/>
    </row>
    <row r="44" spans="1:21" s="105" customFormat="1" ht="13.8" customHeight="1">
      <c r="A44" s="66"/>
      <c r="B44" s="67"/>
      <c r="C44" s="67"/>
      <c r="D44" s="254" t="str">
        <f>G17</f>
        <v xml:space="preserve">АНДРИЯНОВ А.С. (ВК, г. МОСКВА) </v>
      </c>
      <c r="E44" s="254"/>
      <c r="F44" s="254"/>
      <c r="G44" s="254" t="str">
        <f>G18</f>
        <v>ВЫСОЦКИЙ С.М. ( 1К, г. МОСКВА)</v>
      </c>
      <c r="H44" s="254"/>
      <c r="I44" s="254"/>
      <c r="J44" s="68"/>
      <c r="K44" s="68"/>
      <c r="L44" s="259"/>
      <c r="M44" s="259"/>
      <c r="N44" s="260"/>
      <c r="S44" s="112"/>
      <c r="T44" s="112"/>
      <c r="U44" s="112"/>
    </row>
  </sheetData>
  <sortState xmlns:xlrd2="http://schemas.microsoft.com/office/spreadsheetml/2017/richdata2" ref="A24:N29">
    <sortCondition descending="1" ref="L24:L29"/>
  </sortState>
  <mergeCells count="38">
    <mergeCell ref="N21:N22"/>
    <mergeCell ref="H21:I22"/>
    <mergeCell ref="A39:E39"/>
    <mergeCell ref="F39:N39"/>
    <mergeCell ref="D44:F44"/>
    <mergeCell ref="G44:I44"/>
    <mergeCell ref="L44:N44"/>
    <mergeCell ref="H16:N16"/>
    <mergeCell ref="J21:K21"/>
    <mergeCell ref="A29:D29"/>
    <mergeCell ref="G29:N29"/>
    <mergeCell ref="D38:F38"/>
    <mergeCell ref="G38:I38"/>
    <mergeCell ref="L38:N38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2:N12"/>
    <mergeCell ref="A13:D13"/>
    <mergeCell ref="A14:D14"/>
    <mergeCell ref="A15:G15"/>
    <mergeCell ref="H15:N15"/>
    <mergeCell ref="A6:N6"/>
    <mergeCell ref="A8:N8"/>
    <mergeCell ref="A9:N9"/>
    <mergeCell ref="A10:N10"/>
    <mergeCell ref="A11:N11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1" orientation="portrait" r:id="rId1"/>
  <headerFooter alignWithMargins="0">
    <oddHeader>&amp;L&amp;"Calibri"&amp;UРЕЗУЛЬТАТЫ НА САЙТЕ WWW.FVSR&amp;R&amp;"Calibri"&amp;UФЕДЕРАЦИЯ ВЕЛОСИПЕДНОГО СПОРТА РОССИИ - WWW.FVSR.RU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U44"/>
  <sheetViews>
    <sheetView view="pageBreakPreview" zoomScale="50" zoomScaleNormal="50" zoomScaleSheetLayoutView="50" workbookViewId="0">
      <selection activeCell="A5" sqref="A5:N5"/>
    </sheetView>
  </sheetViews>
  <sheetFormatPr defaultColWidth="9.109375" defaultRowHeight="13.8"/>
  <cols>
    <col min="1" max="1" width="7" style="1" customWidth="1"/>
    <col min="2" max="2" width="7.77734375" style="2" customWidth="1"/>
    <col min="3" max="3" width="16.6640625" style="2" customWidth="1"/>
    <col min="4" max="4" width="32.88671875" style="1" customWidth="1"/>
    <col min="5" max="5" width="15.77734375" style="1" customWidth="1"/>
    <col min="6" max="6" width="8.77734375" style="1" customWidth="1"/>
    <col min="7" max="7" width="27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3.77734375" style="1" customWidth="1"/>
    <col min="14" max="14" width="15.33203125" style="1" customWidth="1"/>
    <col min="15" max="15" width="9.109375" style="1"/>
    <col min="16" max="16" width="9.109375" style="1" customWidth="1"/>
    <col min="17" max="18" width="9.109375" style="1"/>
    <col min="19" max="21" width="9.109375" style="3"/>
    <col min="22" max="16384" width="9.109375" style="1"/>
  </cols>
  <sheetData>
    <row r="1" spans="1:21" s="101" customFormat="1" ht="19.95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06"/>
    </row>
    <row r="2" spans="1:21" s="101" customFormat="1" ht="19.95" customHeight="1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06"/>
    </row>
    <row r="3" spans="1:21" ht="19.95" customHeight="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21" ht="21.45" customHeight="1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Q4" s="101"/>
    </row>
    <row r="5" spans="1:21" s="102" customFormat="1" ht="19.95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S5" s="108"/>
      <c r="T5" s="108"/>
      <c r="U5" s="108"/>
    </row>
    <row r="6" spans="1:21" s="102" customFormat="1" ht="17.399999999999999" customHeight="1">
      <c r="A6" s="210" t="s">
        <v>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S6" s="108"/>
      <c r="T6" s="108"/>
      <c r="U6" s="108"/>
    </row>
    <row r="7" spans="1:21" s="102" customFormat="1" ht="17.399999999999999" customHeight="1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S7" s="108"/>
      <c r="T7" s="108"/>
      <c r="U7" s="108"/>
    </row>
    <row r="8" spans="1:21" s="102" customFormat="1" ht="19.95" customHeight="1">
      <c r="A8" s="211" t="s">
        <v>153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S8" s="108"/>
      <c r="T8" s="108"/>
      <c r="U8" s="108"/>
    </row>
    <row r="9" spans="1:21" ht="19.95" customHeight="1">
      <c r="A9" s="195" t="s">
        <v>154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7"/>
    </row>
    <row r="10" spans="1:21" ht="19.95" customHeight="1">
      <c r="A10" s="212" t="s">
        <v>155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213"/>
    </row>
    <row r="11" spans="1:21" ht="19.95" customHeight="1">
      <c r="A11" s="212" t="s">
        <v>199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213"/>
    </row>
    <row r="12" spans="1:21" ht="15.6" customHeight="1">
      <c r="A12" s="215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56"/>
    </row>
    <row r="13" spans="1:21" ht="15.6">
      <c r="A13" s="219" t="s">
        <v>7</v>
      </c>
      <c r="B13" s="220"/>
      <c r="C13" s="220"/>
      <c r="D13" s="220"/>
      <c r="E13" s="4"/>
      <c r="F13" s="4"/>
      <c r="G13" s="5"/>
      <c r="H13" s="6"/>
      <c r="I13" s="4"/>
      <c r="J13" s="4"/>
      <c r="K13" s="4"/>
      <c r="L13" s="69"/>
      <c r="M13" s="70"/>
      <c r="N13" s="71" t="s">
        <v>8</v>
      </c>
    </row>
    <row r="14" spans="1:21" ht="15.6">
      <c r="A14" s="221" t="s">
        <v>9</v>
      </c>
      <c r="B14" s="222"/>
      <c r="C14" s="222"/>
      <c r="D14" s="222"/>
      <c r="E14" s="7"/>
      <c r="F14" s="7"/>
      <c r="G14" s="8"/>
      <c r="H14" s="9"/>
      <c r="I14" s="7"/>
      <c r="J14" s="7"/>
      <c r="K14" s="7"/>
      <c r="L14" s="72"/>
      <c r="M14" s="73"/>
      <c r="N14" s="74" t="s">
        <v>10</v>
      </c>
    </row>
    <row r="15" spans="1:21" ht="14.4">
      <c r="A15" s="223" t="s">
        <v>157</v>
      </c>
      <c r="B15" s="224"/>
      <c r="C15" s="224"/>
      <c r="D15" s="224"/>
      <c r="E15" s="225"/>
      <c r="F15" s="225"/>
      <c r="G15" s="226"/>
      <c r="H15" s="227" t="s">
        <v>158</v>
      </c>
      <c r="I15" s="225"/>
      <c r="J15" s="225"/>
      <c r="K15" s="225"/>
      <c r="L15" s="225"/>
      <c r="M15" s="225"/>
      <c r="N15" s="228"/>
    </row>
    <row r="16" spans="1:21" ht="14.4">
      <c r="A16" s="10" t="s">
        <v>159</v>
      </c>
      <c r="B16" s="11"/>
      <c r="C16" s="11"/>
      <c r="D16" s="12"/>
      <c r="E16" s="13"/>
      <c r="F16" s="12"/>
      <c r="G16" s="14"/>
      <c r="H16" s="229" t="s">
        <v>160</v>
      </c>
      <c r="I16" s="230"/>
      <c r="J16" s="230"/>
      <c r="K16" s="230"/>
      <c r="L16" s="230"/>
      <c r="M16" s="230"/>
      <c r="N16" s="231"/>
    </row>
    <row r="17" spans="1:21" ht="14.4">
      <c r="A17" s="10" t="s">
        <v>161</v>
      </c>
      <c r="B17" s="11"/>
      <c r="C17" s="11"/>
      <c r="D17" s="15"/>
      <c r="E17" s="13"/>
      <c r="F17" s="12"/>
      <c r="G17" s="16" t="s">
        <v>162</v>
      </c>
      <c r="H17" s="17" t="s">
        <v>163</v>
      </c>
      <c r="I17" s="75"/>
      <c r="J17" s="75"/>
      <c r="K17" s="75"/>
      <c r="L17" s="76"/>
      <c r="M17" s="75"/>
      <c r="N17" s="77"/>
    </row>
    <row r="18" spans="1:21" ht="14.4">
      <c r="A18" s="18" t="s">
        <v>164</v>
      </c>
      <c r="B18" s="11"/>
      <c r="C18" s="11"/>
      <c r="D18" s="15"/>
      <c r="E18" s="13"/>
      <c r="F18" s="12"/>
      <c r="G18" s="19" t="s">
        <v>165</v>
      </c>
      <c r="H18" s="17" t="s">
        <v>166</v>
      </c>
      <c r="I18" s="75"/>
      <c r="J18" s="75"/>
      <c r="K18" s="75"/>
      <c r="L18" s="76"/>
      <c r="M18" s="75"/>
      <c r="N18" s="77"/>
    </row>
    <row r="19" spans="1:21" ht="14.4">
      <c r="A19" s="20"/>
      <c r="B19" s="21"/>
      <c r="C19" s="21"/>
      <c r="D19" s="22"/>
      <c r="E19" s="22"/>
      <c r="F19" s="22"/>
      <c r="G19" s="23"/>
      <c r="H19" s="113"/>
      <c r="I19" s="78"/>
      <c r="J19" s="78"/>
      <c r="K19" s="78"/>
      <c r="L19" s="65"/>
      <c r="M19" s="79"/>
      <c r="N19" s="80"/>
    </row>
    <row r="20" spans="1:21" ht="7.5" customHeight="1">
      <c r="A20" s="143"/>
      <c r="B20" s="144"/>
      <c r="C20" s="144"/>
      <c r="D20" s="145"/>
      <c r="E20" s="145"/>
      <c r="F20" s="145"/>
      <c r="G20" s="145"/>
      <c r="H20" s="28"/>
      <c r="I20" s="27"/>
      <c r="J20" s="27"/>
      <c r="K20" s="27"/>
      <c r="L20" s="28"/>
      <c r="M20" s="27"/>
      <c r="N20" s="81"/>
    </row>
    <row r="21" spans="1:21" s="103" customFormat="1" ht="20.25" customHeight="1">
      <c r="A21" s="238" t="s">
        <v>167</v>
      </c>
      <c r="B21" s="240" t="s">
        <v>12</v>
      </c>
      <c r="C21" s="240" t="s">
        <v>13</v>
      </c>
      <c r="D21" s="240" t="s">
        <v>14</v>
      </c>
      <c r="E21" s="240" t="s">
        <v>15</v>
      </c>
      <c r="F21" s="240" t="s">
        <v>16</v>
      </c>
      <c r="G21" s="240" t="s">
        <v>17</v>
      </c>
      <c r="H21" s="247" t="s">
        <v>168</v>
      </c>
      <c r="I21" s="248"/>
      <c r="J21" s="232" t="s">
        <v>169</v>
      </c>
      <c r="K21" s="232"/>
      <c r="L21" s="241" t="s">
        <v>170</v>
      </c>
      <c r="M21" s="243" t="s">
        <v>171</v>
      </c>
      <c r="N21" s="245" t="s">
        <v>172</v>
      </c>
      <c r="P21" s="107"/>
      <c r="S21" s="109"/>
      <c r="T21" s="109"/>
      <c r="U21" s="109"/>
    </row>
    <row r="22" spans="1:21" s="103" customFormat="1" ht="17.25" customHeight="1">
      <c r="A22" s="239"/>
      <c r="B22" s="206"/>
      <c r="C22" s="206"/>
      <c r="D22" s="206"/>
      <c r="E22" s="206"/>
      <c r="F22" s="206"/>
      <c r="G22" s="206"/>
      <c r="H22" s="249"/>
      <c r="I22" s="250"/>
      <c r="J22" s="82" t="s">
        <v>173</v>
      </c>
      <c r="K22" s="82" t="s">
        <v>174</v>
      </c>
      <c r="L22" s="242"/>
      <c r="M22" s="244"/>
      <c r="N22" s="246"/>
      <c r="P22" s="107"/>
      <c r="S22" s="109"/>
      <c r="T22" s="109"/>
      <c r="U22" s="109"/>
    </row>
    <row r="23" spans="1:21" s="104" customFormat="1" ht="16.95" customHeight="1">
      <c r="A23" s="135">
        <v>1</v>
      </c>
      <c r="B23" s="146"/>
      <c r="C23" s="31" t="s">
        <v>27</v>
      </c>
      <c r="D23" s="32" t="s">
        <v>28</v>
      </c>
      <c r="E23" s="33" t="s">
        <v>29</v>
      </c>
      <c r="F23" s="31" t="s">
        <v>22</v>
      </c>
      <c r="G23" s="35" t="s">
        <v>19</v>
      </c>
      <c r="H23" s="36"/>
      <c r="I23" s="83"/>
      <c r="J23" s="36">
        <v>54.67</v>
      </c>
      <c r="K23" s="36">
        <v>61</v>
      </c>
      <c r="L23" s="36">
        <v>61</v>
      </c>
      <c r="M23" s="159"/>
      <c r="N23" s="85" t="s">
        <v>175</v>
      </c>
      <c r="Q23" s="110"/>
      <c r="R23" s="110"/>
      <c r="S23" s="111"/>
      <c r="T23" s="111"/>
      <c r="U23" s="111"/>
    </row>
    <row r="24" spans="1:21" s="104" customFormat="1" ht="16.95" customHeight="1">
      <c r="A24" s="135">
        <v>2</v>
      </c>
      <c r="B24" s="146"/>
      <c r="C24" s="147" t="s">
        <v>136</v>
      </c>
      <c r="D24" s="148" t="s">
        <v>137</v>
      </c>
      <c r="E24" s="149" t="s">
        <v>138</v>
      </c>
      <c r="F24" s="150" t="s">
        <v>176</v>
      </c>
      <c r="G24" s="151" t="s">
        <v>135</v>
      </c>
      <c r="H24" s="36"/>
      <c r="I24" s="83"/>
      <c r="J24" s="36">
        <v>30</v>
      </c>
      <c r="K24" s="36">
        <v>39</v>
      </c>
      <c r="L24" s="36">
        <v>39</v>
      </c>
      <c r="M24" s="159"/>
      <c r="N24" s="85" t="s">
        <v>175</v>
      </c>
      <c r="Q24" s="110"/>
      <c r="R24" s="110"/>
      <c r="S24" s="111"/>
      <c r="T24" s="111"/>
      <c r="U24" s="111"/>
    </row>
    <row r="25" spans="1:21" customFormat="1" ht="16.95" customHeight="1">
      <c r="A25" s="135">
        <v>3</v>
      </c>
      <c r="B25" s="146"/>
      <c r="C25" s="126" t="s">
        <v>45</v>
      </c>
      <c r="D25" s="152" t="s">
        <v>46</v>
      </c>
      <c r="E25" s="33">
        <v>40542</v>
      </c>
      <c r="F25" s="126" t="s">
        <v>176</v>
      </c>
      <c r="G25" s="35" t="s">
        <v>19</v>
      </c>
      <c r="H25" s="36"/>
      <c r="I25" s="83"/>
      <c r="J25" s="36">
        <v>24</v>
      </c>
      <c r="K25" s="36">
        <v>26</v>
      </c>
      <c r="L25" s="36">
        <v>26</v>
      </c>
      <c r="M25" s="159"/>
      <c r="N25" s="85" t="s">
        <v>175</v>
      </c>
      <c r="P25" s="107"/>
      <c r="Q25" s="103"/>
      <c r="R25" s="103"/>
      <c r="S25" s="109"/>
      <c r="T25" s="109"/>
      <c r="U25" s="109"/>
    </row>
    <row r="26" spans="1:21" customFormat="1" ht="16.95" customHeight="1">
      <c r="A26" s="153">
        <v>4</v>
      </c>
      <c r="B26" s="154"/>
      <c r="C26" s="155" t="s">
        <v>145</v>
      </c>
      <c r="D26" s="156" t="s">
        <v>146</v>
      </c>
      <c r="E26" s="157">
        <v>40462</v>
      </c>
      <c r="F26" s="126" t="s">
        <v>180</v>
      </c>
      <c r="G26" s="158" t="s">
        <v>144</v>
      </c>
      <c r="H26" s="128"/>
      <c r="I26" s="138"/>
      <c r="J26" s="139">
        <v>18</v>
      </c>
      <c r="K26" s="138">
        <v>20.329999999999998</v>
      </c>
      <c r="L26" s="139">
        <v>20.329999999999998</v>
      </c>
      <c r="M26" s="160"/>
      <c r="N26" s="85" t="s">
        <v>175</v>
      </c>
      <c r="P26" s="107"/>
      <c r="Q26" s="103"/>
      <c r="R26" s="103"/>
      <c r="S26" s="109"/>
      <c r="T26" s="109"/>
      <c r="U26" s="109"/>
    </row>
    <row r="27" spans="1:21" s="104" customFormat="1" ht="16.95" customHeight="1">
      <c r="A27" s="153" t="s">
        <v>179</v>
      </c>
      <c r="B27" s="154"/>
      <c r="C27" s="31" t="s">
        <v>30</v>
      </c>
      <c r="D27" s="32" t="s">
        <v>31</v>
      </c>
      <c r="E27" s="33" t="s">
        <v>32</v>
      </c>
      <c r="F27" s="31" t="s">
        <v>22</v>
      </c>
      <c r="G27" s="35" t="s">
        <v>19</v>
      </c>
      <c r="H27" s="128"/>
      <c r="I27" s="138"/>
      <c r="J27" s="138"/>
      <c r="K27" s="138"/>
      <c r="L27" s="128"/>
      <c r="M27" s="160"/>
      <c r="N27" s="85"/>
      <c r="Q27" s="110"/>
      <c r="R27" s="110"/>
      <c r="S27" s="111"/>
      <c r="T27" s="111"/>
      <c r="U27" s="111"/>
    </row>
    <row r="28" spans="1:21" ht="10.050000000000001" customHeight="1">
      <c r="A28" s="37"/>
      <c r="B28" s="38"/>
      <c r="C28" s="39"/>
      <c r="D28" s="40"/>
      <c r="E28" s="41"/>
      <c r="F28" s="42"/>
      <c r="G28" s="41"/>
      <c r="H28" s="43"/>
      <c r="I28" s="86"/>
      <c r="J28" s="86"/>
      <c r="K28" s="86"/>
      <c r="L28" s="43"/>
      <c r="M28" s="86"/>
      <c r="N28" s="87"/>
      <c r="P28" s="107"/>
      <c r="Q28" s="103"/>
      <c r="R28" s="103"/>
      <c r="S28" s="109"/>
      <c r="T28" s="109"/>
      <c r="U28" s="109"/>
    </row>
    <row r="29" spans="1:21" ht="14.4">
      <c r="A29" s="233" t="s">
        <v>181</v>
      </c>
      <c r="B29" s="234"/>
      <c r="C29" s="234"/>
      <c r="D29" s="234"/>
      <c r="E29" s="44"/>
      <c r="F29" s="44"/>
      <c r="G29" s="234" t="s">
        <v>182</v>
      </c>
      <c r="H29" s="234"/>
      <c r="I29" s="234"/>
      <c r="J29" s="234"/>
      <c r="K29" s="234"/>
      <c r="L29" s="234"/>
      <c r="M29" s="234"/>
      <c r="N29" s="235"/>
      <c r="P29" s="107"/>
      <c r="Q29" s="103"/>
      <c r="R29" s="103"/>
      <c r="S29" s="109"/>
      <c r="T29" s="109"/>
      <c r="U29" s="109"/>
    </row>
    <row r="30" spans="1:21" ht="14.4">
      <c r="A30" s="45" t="s">
        <v>183</v>
      </c>
      <c r="B30" s="46"/>
      <c r="C30" s="47"/>
      <c r="D30" s="48"/>
      <c r="E30" s="49"/>
      <c r="F30" s="49"/>
      <c r="G30" s="50" t="s">
        <v>184</v>
      </c>
      <c r="H30" s="51">
        <v>3</v>
      </c>
      <c r="I30" s="88"/>
      <c r="J30" s="89"/>
      <c r="K30" s="89"/>
      <c r="L30" s="90"/>
      <c r="M30" s="50" t="s">
        <v>185</v>
      </c>
      <c r="N30" s="124">
        <f>COUNTIF(F$21:F124,"ЗМС")</f>
        <v>0</v>
      </c>
      <c r="P30" s="107"/>
      <c r="Q30" s="103"/>
      <c r="R30" s="103"/>
      <c r="S30" s="109"/>
      <c r="T30" s="109"/>
      <c r="U30" s="109"/>
    </row>
    <row r="31" spans="1:21" ht="14.4">
      <c r="A31" s="45" t="s">
        <v>186</v>
      </c>
      <c r="B31" s="46"/>
      <c r="C31" s="52"/>
      <c r="D31" s="48"/>
      <c r="E31" s="53"/>
      <c r="F31" s="53"/>
      <c r="G31" s="50" t="s">
        <v>187</v>
      </c>
      <c r="H31" s="54">
        <v>5</v>
      </c>
      <c r="I31" s="92"/>
      <c r="J31" s="93"/>
      <c r="K31" s="93"/>
      <c r="L31" s="94"/>
      <c r="M31" s="50" t="s">
        <v>188</v>
      </c>
      <c r="N31" s="124">
        <f>COUNTIF(F$21:F124,"МСМК")</f>
        <v>0</v>
      </c>
      <c r="P31" s="107"/>
      <c r="Q31" s="103"/>
      <c r="R31" s="103"/>
      <c r="S31" s="109"/>
      <c r="T31" s="109"/>
      <c r="U31" s="109"/>
    </row>
    <row r="32" spans="1:21" ht="14.4">
      <c r="A32" s="45" t="s">
        <v>189</v>
      </c>
      <c r="B32" s="46"/>
      <c r="C32" s="46"/>
      <c r="D32" s="48"/>
      <c r="E32" s="53"/>
      <c r="F32" s="53"/>
      <c r="G32" s="50" t="s">
        <v>190</v>
      </c>
      <c r="H32" s="54">
        <v>4</v>
      </c>
      <c r="I32" s="92"/>
      <c r="J32" s="93"/>
      <c r="K32" s="93"/>
      <c r="L32" s="94"/>
      <c r="M32" s="50" t="s">
        <v>63</v>
      </c>
      <c r="N32" s="124">
        <f>COUNTIF(F$21:F45,"МС")</f>
        <v>0</v>
      </c>
      <c r="P32" s="107"/>
      <c r="Q32" s="103"/>
      <c r="R32" s="103"/>
      <c r="S32" s="109"/>
      <c r="T32" s="109"/>
      <c r="U32" s="109"/>
    </row>
    <row r="33" spans="1:21" ht="14.4">
      <c r="A33" s="45" t="s">
        <v>191</v>
      </c>
      <c r="B33" s="46"/>
      <c r="C33" s="46"/>
      <c r="D33" s="48"/>
      <c r="E33" s="53"/>
      <c r="F33" s="53"/>
      <c r="G33" s="50" t="s">
        <v>192</v>
      </c>
      <c r="H33" s="54">
        <v>4</v>
      </c>
      <c r="I33" s="92"/>
      <c r="J33" s="93"/>
      <c r="K33" s="93"/>
      <c r="L33" s="94"/>
      <c r="M33" s="50" t="s">
        <v>22</v>
      </c>
      <c r="N33" s="124">
        <f>COUNTIF(F$20:F45,"КМС")</f>
        <v>2</v>
      </c>
      <c r="P33" s="107"/>
      <c r="Q33" s="103"/>
      <c r="R33" s="103"/>
      <c r="S33" s="109"/>
      <c r="T33" s="109"/>
      <c r="U33" s="109"/>
    </row>
    <row r="34" spans="1:21" ht="14.4">
      <c r="A34" s="55"/>
      <c r="B34" s="46"/>
      <c r="C34" s="46"/>
      <c r="D34" s="48"/>
      <c r="G34" s="50" t="s">
        <v>193</v>
      </c>
      <c r="H34" s="54">
        <v>0</v>
      </c>
      <c r="I34" s="92"/>
      <c r="J34" s="93"/>
      <c r="K34" s="93"/>
      <c r="L34" s="94"/>
      <c r="M34" s="50" t="s">
        <v>176</v>
      </c>
      <c r="N34" s="124">
        <f>COUNTIF(F$23:F123,"1 СР")</f>
        <v>2</v>
      </c>
      <c r="P34" s="107"/>
      <c r="Q34" s="103"/>
      <c r="R34" s="103"/>
      <c r="S34" s="109"/>
      <c r="T34" s="109"/>
      <c r="U34" s="109"/>
    </row>
    <row r="35" spans="1:21" ht="14.4">
      <c r="A35" s="56"/>
      <c r="B35" s="57"/>
      <c r="C35" s="58"/>
      <c r="D35" s="48"/>
      <c r="G35" s="50" t="s">
        <v>194</v>
      </c>
      <c r="H35" s="54">
        <v>0</v>
      </c>
      <c r="I35" s="92"/>
      <c r="J35" s="93"/>
      <c r="K35" s="93"/>
      <c r="L35" s="94"/>
      <c r="M35" s="50" t="s">
        <v>180</v>
      </c>
      <c r="N35" s="124">
        <f>COUNTIF(F$23:F124,"2 СР")</f>
        <v>1</v>
      </c>
    </row>
    <row r="36" spans="1:21" ht="14.4">
      <c r="A36" s="59"/>
      <c r="B36" s="46"/>
      <c r="C36" s="46"/>
      <c r="D36" s="48"/>
      <c r="E36" s="53"/>
      <c r="F36" s="53"/>
      <c r="G36" s="50" t="s">
        <v>195</v>
      </c>
      <c r="H36" s="54">
        <v>1</v>
      </c>
      <c r="I36" s="95"/>
      <c r="J36" s="96"/>
      <c r="K36" s="96"/>
      <c r="L36" s="97"/>
      <c r="M36" s="50" t="s">
        <v>196</v>
      </c>
      <c r="N36" s="124">
        <f>COUNTIF(F$23:F123,"3 СР")</f>
        <v>0</v>
      </c>
    </row>
    <row r="37" spans="1:21" ht="5.25" customHeight="1">
      <c r="A37" s="59"/>
      <c r="B37" s="46"/>
      <c r="C37" s="46"/>
      <c r="D37" s="46"/>
      <c r="E37" s="46"/>
      <c r="F37" s="46"/>
      <c r="G37" s="57"/>
      <c r="H37" s="60"/>
      <c r="I37" s="60"/>
      <c r="J37" s="60"/>
      <c r="K37" s="60"/>
      <c r="L37" s="60"/>
      <c r="M37" s="98"/>
      <c r="N37" s="99"/>
    </row>
    <row r="38" spans="1:21" ht="15.6">
      <c r="A38" s="61"/>
      <c r="B38" s="62"/>
      <c r="C38" s="62"/>
      <c r="D38" s="236" t="s">
        <v>197</v>
      </c>
      <c r="E38" s="236"/>
      <c r="F38" s="236"/>
      <c r="G38" s="236" t="s">
        <v>198</v>
      </c>
      <c r="H38" s="236"/>
      <c r="I38" s="236"/>
      <c r="J38" s="63"/>
      <c r="K38" s="63"/>
      <c r="L38" s="257"/>
      <c r="M38" s="257"/>
      <c r="N38" s="258"/>
    </row>
    <row r="39" spans="1:2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3"/>
    </row>
    <row r="40" spans="1:21">
      <c r="A40" s="64"/>
      <c r="D40" s="2"/>
      <c r="E40" s="2"/>
      <c r="F40" s="2"/>
      <c r="G40" s="2"/>
      <c r="H40" s="65"/>
      <c r="I40" s="2"/>
      <c r="J40" s="2"/>
      <c r="K40" s="2"/>
      <c r="L40" s="65"/>
      <c r="M40" s="2"/>
      <c r="N40" s="100"/>
    </row>
    <row r="41" spans="1:21">
      <c r="A41" s="64"/>
      <c r="D41" s="2"/>
      <c r="E41" s="2"/>
      <c r="F41" s="2"/>
      <c r="G41" s="2"/>
      <c r="H41" s="65"/>
      <c r="I41" s="2"/>
      <c r="J41" s="2"/>
      <c r="K41" s="2"/>
      <c r="L41" s="65"/>
      <c r="M41" s="2"/>
      <c r="N41" s="100"/>
    </row>
    <row r="42" spans="1:21">
      <c r="A42" s="64"/>
      <c r="D42" s="2"/>
      <c r="E42" s="2"/>
      <c r="F42" s="2"/>
      <c r="G42" s="2"/>
      <c r="H42" s="65"/>
      <c r="I42" s="2"/>
      <c r="J42" s="2"/>
      <c r="K42" s="2"/>
      <c r="L42" s="65"/>
      <c r="M42" s="2"/>
      <c r="N42" s="100"/>
    </row>
    <row r="43" spans="1:21">
      <c r="A43" s="64"/>
      <c r="D43" s="2"/>
      <c r="E43" s="2"/>
      <c r="F43" s="2"/>
      <c r="G43" s="2"/>
      <c r="H43" s="65"/>
      <c r="I43" s="2"/>
      <c r="J43" s="2"/>
      <c r="K43" s="2"/>
      <c r="L43" s="65"/>
      <c r="M43" s="2"/>
      <c r="N43" s="100"/>
    </row>
    <row r="44" spans="1:21" s="105" customFormat="1" ht="13.8" customHeight="1">
      <c r="A44" s="66"/>
      <c r="B44" s="67"/>
      <c r="C44" s="67"/>
      <c r="D44" s="254" t="str">
        <f>G17</f>
        <v xml:space="preserve">АНДРИЯНОВ А.С. (ВК, г. МОСКВА) </v>
      </c>
      <c r="E44" s="254"/>
      <c r="F44" s="254"/>
      <c r="G44" s="254" t="str">
        <f>G18</f>
        <v>ВЫСОЦКИЙ С.М. ( 1К, г. МОСКВА)</v>
      </c>
      <c r="H44" s="254"/>
      <c r="I44" s="254"/>
      <c r="J44" s="68"/>
      <c r="K44" s="68"/>
      <c r="L44" s="259"/>
      <c r="M44" s="259"/>
      <c r="N44" s="260"/>
      <c r="S44" s="112"/>
      <c r="T44" s="112"/>
      <c r="U44" s="112"/>
    </row>
  </sheetData>
  <sortState xmlns:xlrd2="http://schemas.microsoft.com/office/spreadsheetml/2017/richdata2" ref="A24:N33">
    <sortCondition ref="A24:A33"/>
  </sortState>
  <mergeCells count="38">
    <mergeCell ref="N21:N22"/>
    <mergeCell ref="H21:I22"/>
    <mergeCell ref="A39:E39"/>
    <mergeCell ref="F39:N39"/>
    <mergeCell ref="D44:F44"/>
    <mergeCell ref="G44:I44"/>
    <mergeCell ref="L44:N44"/>
    <mergeCell ref="H16:N16"/>
    <mergeCell ref="J21:K21"/>
    <mergeCell ref="A29:D29"/>
    <mergeCell ref="G29:N29"/>
    <mergeCell ref="D38:F38"/>
    <mergeCell ref="G38:I38"/>
    <mergeCell ref="L38:N38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2:N12"/>
    <mergeCell ref="A13:D13"/>
    <mergeCell ref="A14:D14"/>
    <mergeCell ref="A15:G15"/>
    <mergeCell ref="H15:N15"/>
    <mergeCell ref="A6:N6"/>
    <mergeCell ref="A8:N8"/>
    <mergeCell ref="A9:N9"/>
    <mergeCell ref="A10:N10"/>
    <mergeCell ref="A11:N11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2" orientation="portrait" r:id="rId1"/>
  <headerFooter alignWithMargins="0">
    <oddHeader>&amp;L&amp;"Calibri"&amp;UРЕЗУЛЬТАТЫ НА САЙТЕ WWW.FVSR&amp;R&amp;"Calibri"&amp;UФЕДЕРАЦИЯ ВЕЛОСИПЕДНОГО СПОРТА РОССИИ - WWW.FVSR.RU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U43"/>
  <sheetViews>
    <sheetView view="pageBreakPreview" zoomScale="50" zoomScaleNormal="50" zoomScaleSheetLayoutView="50" workbookViewId="0">
      <selection activeCell="A5" sqref="A5:N5"/>
    </sheetView>
  </sheetViews>
  <sheetFormatPr defaultColWidth="9.109375" defaultRowHeight="13.8"/>
  <cols>
    <col min="1" max="1" width="7" style="1" customWidth="1"/>
    <col min="2" max="2" width="7.77734375" style="2" customWidth="1"/>
    <col min="3" max="3" width="18.33203125" style="2" customWidth="1"/>
    <col min="4" max="4" width="34.44140625" style="1" customWidth="1"/>
    <col min="5" max="5" width="15.77734375" style="1" customWidth="1"/>
    <col min="6" max="6" width="8.77734375" style="1" customWidth="1"/>
    <col min="7" max="7" width="27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3.77734375" style="1" customWidth="1"/>
    <col min="14" max="14" width="13.109375" style="1" customWidth="1"/>
    <col min="15" max="15" width="9.109375" style="1"/>
    <col min="16" max="16" width="9.109375" style="1" customWidth="1"/>
    <col min="17" max="18" width="9.109375" style="1"/>
    <col min="19" max="21" width="9.109375" style="3"/>
    <col min="22" max="16384" width="9.109375" style="1"/>
  </cols>
  <sheetData>
    <row r="1" spans="1:21" s="101" customFormat="1" ht="19.95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06"/>
    </row>
    <row r="2" spans="1:21" s="101" customFormat="1" ht="19.95" customHeight="1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06"/>
    </row>
    <row r="3" spans="1:21" ht="19.95" customHeight="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21" ht="21.45" customHeight="1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Q4" s="101"/>
    </row>
    <row r="5" spans="1:21" s="102" customFormat="1" ht="19.95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S5" s="108"/>
      <c r="T5" s="108"/>
      <c r="U5" s="108"/>
    </row>
    <row r="6" spans="1:21" s="102" customFormat="1" ht="19.8" customHeight="1">
      <c r="A6" s="210" t="s">
        <v>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S6" s="108"/>
      <c r="T6" s="108"/>
      <c r="U6" s="108"/>
    </row>
    <row r="7" spans="1:21" s="102" customFormat="1" ht="19.8" customHeight="1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S7" s="108"/>
      <c r="T7" s="108"/>
      <c r="U7" s="108"/>
    </row>
    <row r="8" spans="1:21" s="102" customFormat="1" ht="19.95" customHeight="1">
      <c r="A8" s="211" t="s">
        <v>153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S8" s="108"/>
      <c r="T8" s="108"/>
      <c r="U8" s="108"/>
    </row>
    <row r="9" spans="1:21" ht="19.95" customHeight="1">
      <c r="A9" s="195" t="s">
        <v>154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7"/>
    </row>
    <row r="10" spans="1:21" ht="19.95" customHeight="1">
      <c r="A10" s="212" t="s">
        <v>155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213"/>
    </row>
    <row r="11" spans="1:21" ht="19.95" customHeight="1">
      <c r="A11" s="212" t="s">
        <v>206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213"/>
    </row>
    <row r="12" spans="1:21" ht="16.8" customHeight="1">
      <c r="A12" s="215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56"/>
    </row>
    <row r="13" spans="1:21" ht="15.6">
      <c r="A13" s="219" t="s">
        <v>7</v>
      </c>
      <c r="B13" s="220"/>
      <c r="C13" s="220"/>
      <c r="D13" s="220"/>
      <c r="E13" s="4"/>
      <c r="F13" s="4"/>
      <c r="G13" s="5"/>
      <c r="H13" s="6"/>
      <c r="I13" s="4"/>
      <c r="J13" s="4"/>
      <c r="K13" s="4"/>
      <c r="L13" s="69"/>
      <c r="M13" s="70"/>
      <c r="N13" s="71" t="s">
        <v>8</v>
      </c>
    </row>
    <row r="14" spans="1:21" ht="15.6">
      <c r="A14" s="221" t="s">
        <v>9</v>
      </c>
      <c r="B14" s="222"/>
      <c r="C14" s="222"/>
      <c r="D14" s="222"/>
      <c r="E14" s="7"/>
      <c r="F14" s="7"/>
      <c r="G14" s="8"/>
      <c r="H14" s="9"/>
      <c r="I14" s="7"/>
      <c r="J14" s="7"/>
      <c r="K14" s="7"/>
      <c r="L14" s="72"/>
      <c r="M14" s="73"/>
      <c r="N14" s="74" t="s">
        <v>10</v>
      </c>
    </row>
    <row r="15" spans="1:21" ht="14.4">
      <c r="A15" s="223" t="s">
        <v>157</v>
      </c>
      <c r="B15" s="224"/>
      <c r="C15" s="224"/>
      <c r="D15" s="224"/>
      <c r="E15" s="225"/>
      <c r="F15" s="225"/>
      <c r="G15" s="226"/>
      <c r="H15" s="227" t="s">
        <v>158</v>
      </c>
      <c r="I15" s="225"/>
      <c r="J15" s="225"/>
      <c r="K15" s="225"/>
      <c r="L15" s="225"/>
      <c r="M15" s="225"/>
      <c r="N15" s="228"/>
    </row>
    <row r="16" spans="1:21" ht="14.4">
      <c r="A16" s="10" t="s">
        <v>159</v>
      </c>
      <c r="B16" s="11"/>
      <c r="C16" s="11"/>
      <c r="D16" s="12"/>
      <c r="E16" s="13"/>
      <c r="F16" s="12"/>
      <c r="G16" s="14"/>
      <c r="H16" s="229" t="s">
        <v>160</v>
      </c>
      <c r="I16" s="230"/>
      <c r="J16" s="230"/>
      <c r="K16" s="230"/>
      <c r="L16" s="230"/>
      <c r="M16" s="230"/>
      <c r="N16" s="231"/>
    </row>
    <row r="17" spans="1:21" ht="14.4">
      <c r="A17" s="10" t="s">
        <v>161</v>
      </c>
      <c r="B17" s="11"/>
      <c r="C17" s="11"/>
      <c r="D17" s="15"/>
      <c r="E17" s="13"/>
      <c r="F17" s="12"/>
      <c r="G17" s="16" t="s">
        <v>162</v>
      </c>
      <c r="H17" s="17" t="s">
        <v>163</v>
      </c>
      <c r="I17" s="75"/>
      <c r="J17" s="75"/>
      <c r="K17" s="75"/>
      <c r="L17" s="76"/>
      <c r="M17" s="75"/>
      <c r="N17" s="77"/>
    </row>
    <row r="18" spans="1:21" ht="14.4">
      <c r="A18" s="18" t="s">
        <v>164</v>
      </c>
      <c r="B18" s="11"/>
      <c r="C18" s="11"/>
      <c r="D18" s="15"/>
      <c r="E18" s="13"/>
      <c r="F18" s="12"/>
      <c r="G18" s="19" t="s">
        <v>165</v>
      </c>
      <c r="H18" s="17" t="s">
        <v>166</v>
      </c>
      <c r="I18" s="75"/>
      <c r="J18" s="75"/>
      <c r="K18" s="75"/>
      <c r="L18" s="76"/>
      <c r="M18" s="75"/>
      <c r="N18" s="77"/>
    </row>
    <row r="19" spans="1:21" ht="14.4">
      <c r="A19" s="20"/>
      <c r="B19" s="21"/>
      <c r="C19" s="21"/>
      <c r="D19" s="22"/>
      <c r="E19" s="22"/>
      <c r="F19" s="22"/>
      <c r="G19" s="23"/>
      <c r="H19" s="24"/>
      <c r="I19" s="78"/>
      <c r="J19" s="78"/>
      <c r="K19" s="78"/>
      <c r="L19" s="65"/>
      <c r="M19" s="79"/>
      <c r="N19" s="80"/>
    </row>
    <row r="20" spans="1:21" ht="7.5" customHeight="1">
      <c r="A20" s="25"/>
      <c r="B20" s="26"/>
      <c r="C20" s="26"/>
      <c r="D20" s="27"/>
      <c r="E20" s="27"/>
      <c r="F20" s="27"/>
      <c r="G20" s="27"/>
      <c r="H20" s="28"/>
      <c r="I20" s="27"/>
      <c r="J20" s="27"/>
      <c r="K20" s="27"/>
      <c r="L20" s="28"/>
      <c r="M20" s="27"/>
      <c r="N20" s="81"/>
    </row>
    <row r="21" spans="1:21" s="103" customFormat="1" ht="20.25" customHeight="1">
      <c r="A21" s="238" t="s">
        <v>167</v>
      </c>
      <c r="B21" s="240" t="s">
        <v>12</v>
      </c>
      <c r="C21" s="240" t="s">
        <v>13</v>
      </c>
      <c r="D21" s="240" t="s">
        <v>14</v>
      </c>
      <c r="E21" s="240" t="s">
        <v>15</v>
      </c>
      <c r="F21" s="240" t="s">
        <v>16</v>
      </c>
      <c r="G21" s="240" t="s">
        <v>17</v>
      </c>
      <c r="H21" s="247" t="s">
        <v>168</v>
      </c>
      <c r="I21" s="248"/>
      <c r="J21" s="232" t="s">
        <v>169</v>
      </c>
      <c r="K21" s="232"/>
      <c r="L21" s="241" t="s">
        <v>170</v>
      </c>
      <c r="M21" s="243" t="s">
        <v>171</v>
      </c>
      <c r="N21" s="245" t="s">
        <v>172</v>
      </c>
      <c r="P21" s="107"/>
      <c r="S21" s="109"/>
      <c r="T21" s="109"/>
      <c r="U21" s="109"/>
    </row>
    <row r="22" spans="1:21" s="103" customFormat="1" ht="17.25" customHeight="1">
      <c r="A22" s="239"/>
      <c r="B22" s="206"/>
      <c r="C22" s="206"/>
      <c r="D22" s="206"/>
      <c r="E22" s="206"/>
      <c r="F22" s="206"/>
      <c r="G22" s="206"/>
      <c r="H22" s="249"/>
      <c r="I22" s="250"/>
      <c r="J22" s="82" t="s">
        <v>173</v>
      </c>
      <c r="K22" s="82" t="s">
        <v>174</v>
      </c>
      <c r="L22" s="242"/>
      <c r="M22" s="244"/>
      <c r="N22" s="246"/>
      <c r="P22" s="107"/>
      <c r="S22" s="109"/>
      <c r="T22" s="109"/>
      <c r="U22" s="109"/>
    </row>
    <row r="23" spans="1:21" s="104" customFormat="1" ht="16.95" customHeight="1">
      <c r="A23" s="29">
        <v>1</v>
      </c>
      <c r="B23" s="30">
        <v>77</v>
      </c>
      <c r="C23" s="31" t="s">
        <v>108</v>
      </c>
      <c r="D23" s="32" t="s">
        <v>109</v>
      </c>
      <c r="E23" s="33">
        <v>39911</v>
      </c>
      <c r="F23" s="31" t="s">
        <v>176</v>
      </c>
      <c r="G23" s="35" t="s">
        <v>104</v>
      </c>
      <c r="H23" s="36"/>
      <c r="I23" s="83"/>
      <c r="J23" s="36">
        <v>43</v>
      </c>
      <c r="K23" s="36">
        <v>45</v>
      </c>
      <c r="L23" s="36">
        <v>45</v>
      </c>
      <c r="M23" s="84"/>
      <c r="N23" s="85" t="s">
        <v>207</v>
      </c>
      <c r="Q23" s="110"/>
      <c r="R23" s="110"/>
      <c r="S23" s="111"/>
      <c r="T23" s="111"/>
      <c r="U23" s="111"/>
    </row>
    <row r="24" spans="1:21" s="104" customFormat="1" ht="16.95" customHeight="1">
      <c r="A24" s="29">
        <v>2</v>
      </c>
      <c r="B24" s="30">
        <v>76</v>
      </c>
      <c r="C24" s="31" t="s">
        <v>70</v>
      </c>
      <c r="D24" s="32" t="s">
        <v>71</v>
      </c>
      <c r="E24" s="33" t="s">
        <v>72</v>
      </c>
      <c r="F24" s="31" t="s">
        <v>176</v>
      </c>
      <c r="G24" s="35" t="s">
        <v>56</v>
      </c>
      <c r="H24" s="36"/>
      <c r="I24" s="83"/>
      <c r="J24" s="36">
        <v>35</v>
      </c>
      <c r="K24" s="36">
        <v>40</v>
      </c>
      <c r="L24" s="36">
        <v>40</v>
      </c>
      <c r="M24" s="84"/>
      <c r="N24" s="85" t="s">
        <v>207</v>
      </c>
      <c r="Q24" s="110"/>
      <c r="R24" s="110"/>
      <c r="S24" s="111"/>
      <c r="T24" s="111"/>
      <c r="U24" s="111"/>
    </row>
    <row r="25" spans="1:21" s="104" customFormat="1" ht="16.95" customHeight="1">
      <c r="A25" s="29">
        <v>3</v>
      </c>
      <c r="B25" s="30">
        <v>74</v>
      </c>
      <c r="C25" s="31" t="s">
        <v>33</v>
      </c>
      <c r="D25" s="32" t="s">
        <v>34</v>
      </c>
      <c r="E25" s="33">
        <v>39943</v>
      </c>
      <c r="F25" s="31" t="s">
        <v>22</v>
      </c>
      <c r="G25" s="35" t="s">
        <v>19</v>
      </c>
      <c r="H25" s="36"/>
      <c r="I25" s="83"/>
      <c r="J25" s="36">
        <v>30</v>
      </c>
      <c r="K25" s="36">
        <v>27</v>
      </c>
      <c r="L25" s="36">
        <v>30</v>
      </c>
      <c r="M25" s="84"/>
      <c r="N25" s="85" t="s">
        <v>207</v>
      </c>
      <c r="Q25" s="110"/>
      <c r="R25" s="110"/>
      <c r="S25" s="111"/>
      <c r="T25" s="111"/>
      <c r="U25" s="111"/>
    </row>
    <row r="26" spans="1:21" s="104" customFormat="1" ht="16.95" customHeight="1">
      <c r="A26" s="29" t="s">
        <v>179</v>
      </c>
      <c r="B26" s="30">
        <v>75</v>
      </c>
      <c r="C26" s="31" t="s">
        <v>119</v>
      </c>
      <c r="D26" s="32" t="s">
        <v>120</v>
      </c>
      <c r="E26" s="33" t="s">
        <v>121</v>
      </c>
      <c r="F26" s="34" t="s">
        <v>176</v>
      </c>
      <c r="G26" s="35" t="s">
        <v>112</v>
      </c>
      <c r="H26" s="36"/>
      <c r="I26" s="83"/>
      <c r="J26" s="36"/>
      <c r="K26" s="36"/>
      <c r="L26" s="36"/>
      <c r="M26" s="84"/>
      <c r="N26" s="85"/>
      <c r="Q26" s="110"/>
      <c r="R26" s="110"/>
      <c r="S26" s="111"/>
      <c r="T26" s="111"/>
      <c r="U26" s="111"/>
    </row>
    <row r="27" spans="1:21" ht="10.050000000000001" customHeight="1">
      <c r="A27" s="37"/>
      <c r="B27" s="38"/>
      <c r="C27" s="39"/>
      <c r="D27" s="40"/>
      <c r="E27" s="41"/>
      <c r="F27" s="42"/>
      <c r="G27" s="41"/>
      <c r="H27" s="43"/>
      <c r="I27" s="86"/>
      <c r="J27" s="86"/>
      <c r="K27" s="86"/>
      <c r="L27" s="43"/>
      <c r="M27" s="86"/>
      <c r="N27" s="87"/>
      <c r="P27" s="107"/>
      <c r="Q27" s="103"/>
      <c r="R27" s="103"/>
      <c r="S27" s="109"/>
      <c r="T27" s="109"/>
      <c r="U27" s="109"/>
    </row>
    <row r="28" spans="1:21" ht="14.4">
      <c r="A28" s="233" t="s">
        <v>181</v>
      </c>
      <c r="B28" s="234"/>
      <c r="C28" s="234"/>
      <c r="D28" s="234"/>
      <c r="E28" s="44"/>
      <c r="F28" s="44"/>
      <c r="G28" s="234" t="s">
        <v>182</v>
      </c>
      <c r="H28" s="234"/>
      <c r="I28" s="234"/>
      <c r="J28" s="234"/>
      <c r="K28" s="234"/>
      <c r="L28" s="234"/>
      <c r="M28" s="234"/>
      <c r="N28" s="235"/>
      <c r="P28" s="107"/>
      <c r="Q28" s="103"/>
      <c r="R28" s="103"/>
      <c r="S28" s="109"/>
      <c r="T28" s="109"/>
      <c r="U28" s="109"/>
    </row>
    <row r="29" spans="1:21" ht="14.4">
      <c r="A29" s="45" t="s">
        <v>183</v>
      </c>
      <c r="B29" s="46"/>
      <c r="C29" s="47"/>
      <c r="D29" s="48"/>
      <c r="E29" s="49"/>
      <c r="F29" s="49"/>
      <c r="G29" s="50" t="s">
        <v>184</v>
      </c>
      <c r="H29" s="51">
        <v>4</v>
      </c>
      <c r="I29" s="88"/>
      <c r="J29" s="89"/>
      <c r="K29" s="89"/>
      <c r="L29" s="90"/>
      <c r="M29" s="50" t="s">
        <v>185</v>
      </c>
      <c r="N29" s="91">
        <f>COUNTIF(F$21:F123,"ЗМС")</f>
        <v>0</v>
      </c>
      <c r="P29" s="107"/>
      <c r="Q29" s="103"/>
      <c r="R29" s="103"/>
      <c r="S29" s="109"/>
      <c r="T29" s="109"/>
      <c r="U29" s="109"/>
    </row>
    <row r="30" spans="1:21" ht="14.4">
      <c r="A30" s="45" t="s">
        <v>186</v>
      </c>
      <c r="B30" s="46"/>
      <c r="C30" s="52"/>
      <c r="D30" s="48"/>
      <c r="E30" s="53"/>
      <c r="F30" s="53"/>
      <c r="G30" s="50" t="s">
        <v>187</v>
      </c>
      <c r="H30" s="54">
        <v>4</v>
      </c>
      <c r="I30" s="92"/>
      <c r="J30" s="93"/>
      <c r="K30" s="93"/>
      <c r="L30" s="94"/>
      <c r="M30" s="50" t="s">
        <v>188</v>
      </c>
      <c r="N30" s="91">
        <f>COUNTIF(F$21:F123,"МСМК")</f>
        <v>0</v>
      </c>
      <c r="P30" s="107"/>
      <c r="Q30" s="103"/>
      <c r="R30" s="103"/>
      <c r="S30" s="109"/>
      <c r="T30" s="109"/>
      <c r="U30" s="109"/>
    </row>
    <row r="31" spans="1:21" ht="14.4">
      <c r="A31" s="45" t="s">
        <v>189</v>
      </c>
      <c r="B31" s="46"/>
      <c r="C31" s="46"/>
      <c r="D31" s="48"/>
      <c r="E31" s="53"/>
      <c r="F31" s="53"/>
      <c r="G31" s="50" t="s">
        <v>190</v>
      </c>
      <c r="H31" s="54">
        <v>3</v>
      </c>
      <c r="I31" s="92"/>
      <c r="J31" s="93"/>
      <c r="K31" s="93"/>
      <c r="L31" s="94"/>
      <c r="M31" s="50" t="s">
        <v>63</v>
      </c>
      <c r="N31" s="91">
        <f>COUNTIF(F$21:F44,"МС")</f>
        <v>0</v>
      </c>
      <c r="P31" s="107"/>
      <c r="Q31" s="103"/>
      <c r="R31" s="103"/>
      <c r="S31" s="109"/>
      <c r="T31" s="109"/>
      <c r="U31" s="109"/>
    </row>
    <row r="32" spans="1:21" ht="14.4">
      <c r="A32" s="45" t="s">
        <v>191</v>
      </c>
      <c r="B32" s="46"/>
      <c r="C32" s="46"/>
      <c r="D32" s="48"/>
      <c r="E32" s="53"/>
      <c r="F32" s="53"/>
      <c r="G32" s="50" t="s">
        <v>192</v>
      </c>
      <c r="H32" s="54">
        <v>3</v>
      </c>
      <c r="I32" s="92"/>
      <c r="J32" s="93"/>
      <c r="K32" s="93"/>
      <c r="L32" s="94"/>
      <c r="M32" s="50" t="s">
        <v>22</v>
      </c>
      <c r="N32" s="91">
        <f>COUNTIF(F$20:F44,"КМС")</f>
        <v>1</v>
      </c>
      <c r="P32" s="107"/>
      <c r="Q32" s="103"/>
      <c r="R32" s="103"/>
      <c r="S32" s="109"/>
      <c r="T32" s="109"/>
      <c r="U32" s="109"/>
    </row>
    <row r="33" spans="1:21" ht="14.4">
      <c r="A33" s="55"/>
      <c r="B33" s="46"/>
      <c r="C33" s="46"/>
      <c r="D33" s="48"/>
      <c r="G33" s="50" t="s">
        <v>193</v>
      </c>
      <c r="H33" s="54">
        <f>COUNTIF(A23:A23,"НФ")</f>
        <v>0</v>
      </c>
      <c r="I33" s="92"/>
      <c r="J33" s="93"/>
      <c r="K33" s="93"/>
      <c r="L33" s="94"/>
      <c r="M33" s="50" t="s">
        <v>176</v>
      </c>
      <c r="N33" s="91">
        <f>COUNTIF(F$23:F122,"1 СР")</f>
        <v>3</v>
      </c>
      <c r="P33" s="107"/>
      <c r="Q33" s="103"/>
      <c r="R33" s="103"/>
      <c r="S33" s="109"/>
      <c r="T33" s="109"/>
      <c r="U33" s="109"/>
    </row>
    <row r="34" spans="1:21" ht="14.4">
      <c r="A34" s="56"/>
      <c r="B34" s="57"/>
      <c r="C34" s="58"/>
      <c r="D34" s="48"/>
      <c r="G34" s="50" t="s">
        <v>194</v>
      </c>
      <c r="H34" s="54">
        <f>COUNTIF(A23:A23,"ДСКВ")</f>
        <v>0</v>
      </c>
      <c r="I34" s="92"/>
      <c r="J34" s="93"/>
      <c r="K34" s="93"/>
      <c r="L34" s="94"/>
      <c r="M34" s="50" t="s">
        <v>180</v>
      </c>
      <c r="N34" s="91">
        <f>COUNTIF(F$23:F122,"2 сп.р.")</f>
        <v>0</v>
      </c>
    </row>
    <row r="35" spans="1:21" ht="14.4">
      <c r="A35" s="59"/>
      <c r="B35" s="46"/>
      <c r="C35" s="46"/>
      <c r="D35" s="48"/>
      <c r="E35" s="53"/>
      <c r="F35" s="53"/>
      <c r="G35" s="50" t="s">
        <v>195</v>
      </c>
      <c r="H35" s="54">
        <v>1</v>
      </c>
      <c r="I35" s="95"/>
      <c r="J35" s="96"/>
      <c r="K35" s="96"/>
      <c r="L35" s="97"/>
      <c r="M35" s="50" t="s">
        <v>196</v>
      </c>
      <c r="N35" s="91">
        <f>COUNTIF(F$23:F122,"3 сп.р.")</f>
        <v>0</v>
      </c>
    </row>
    <row r="36" spans="1:21" ht="5.25" customHeight="1">
      <c r="A36" s="59"/>
      <c r="B36" s="46"/>
      <c r="C36" s="46"/>
      <c r="D36" s="46"/>
      <c r="E36" s="46"/>
      <c r="F36" s="46"/>
      <c r="G36" s="57"/>
      <c r="H36" s="60"/>
      <c r="I36" s="60"/>
      <c r="J36" s="60"/>
      <c r="K36" s="60"/>
      <c r="L36" s="60"/>
      <c r="M36" s="98"/>
      <c r="N36" s="99"/>
    </row>
    <row r="37" spans="1:21" ht="15.6">
      <c r="A37" s="61"/>
      <c r="B37" s="62"/>
      <c r="C37" s="62"/>
      <c r="D37" s="236" t="s">
        <v>197</v>
      </c>
      <c r="E37" s="236"/>
      <c r="F37" s="236"/>
      <c r="G37" s="236" t="s">
        <v>198</v>
      </c>
      <c r="H37" s="236"/>
      <c r="I37" s="236"/>
      <c r="J37" s="63"/>
      <c r="K37" s="63"/>
      <c r="L37" s="257"/>
      <c r="M37" s="257"/>
      <c r="N37" s="258"/>
    </row>
    <row r="38" spans="1:2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3"/>
    </row>
    <row r="39" spans="1:21">
      <c r="A39" s="64"/>
      <c r="D39" s="2"/>
      <c r="E39" s="2"/>
      <c r="F39" s="2"/>
      <c r="G39" s="2"/>
      <c r="H39" s="65"/>
      <c r="I39" s="2"/>
      <c r="J39" s="2"/>
      <c r="K39" s="2"/>
      <c r="L39" s="65"/>
      <c r="M39" s="2"/>
      <c r="N39" s="100"/>
    </row>
    <row r="40" spans="1:21">
      <c r="A40" s="64"/>
      <c r="D40" s="2"/>
      <c r="E40" s="2"/>
      <c r="F40" s="2"/>
      <c r="G40" s="2"/>
      <c r="H40" s="65"/>
      <c r="I40" s="2"/>
      <c r="J40" s="2"/>
      <c r="K40" s="2"/>
      <c r="L40" s="65"/>
      <c r="M40" s="2"/>
      <c r="N40" s="100"/>
    </row>
    <row r="41" spans="1:21">
      <c r="A41" s="64"/>
      <c r="D41" s="2"/>
      <c r="E41" s="2"/>
      <c r="F41" s="2"/>
      <c r="G41" s="2"/>
      <c r="H41" s="65"/>
      <c r="I41" s="2"/>
      <c r="J41" s="2"/>
      <c r="K41" s="2"/>
      <c r="L41" s="65"/>
      <c r="M41" s="2"/>
      <c r="N41" s="100"/>
    </row>
    <row r="42" spans="1:21">
      <c r="A42" s="64"/>
      <c r="D42" s="2"/>
      <c r="E42" s="2"/>
      <c r="F42" s="2"/>
      <c r="G42" s="2"/>
      <c r="H42" s="65"/>
      <c r="I42" s="2"/>
      <c r="J42" s="2"/>
      <c r="K42" s="2"/>
      <c r="L42" s="65"/>
      <c r="M42" s="2"/>
      <c r="N42" s="100"/>
    </row>
    <row r="43" spans="1:21" s="105" customFormat="1" ht="13.8" customHeight="1">
      <c r="A43" s="66"/>
      <c r="B43" s="67"/>
      <c r="C43" s="67"/>
      <c r="D43" s="254" t="str">
        <f>G17</f>
        <v xml:space="preserve">АНДРИЯНОВ А.С. (ВК, г. МОСКВА) </v>
      </c>
      <c r="E43" s="254"/>
      <c r="F43" s="254"/>
      <c r="G43" s="254" t="str">
        <f>G18</f>
        <v>ВЫСОЦКИЙ С.М. ( 1К, г. МОСКВА)</v>
      </c>
      <c r="H43" s="254"/>
      <c r="I43" s="254"/>
      <c r="J43" s="68"/>
      <c r="K43" s="68"/>
      <c r="L43" s="259"/>
      <c r="M43" s="259"/>
      <c r="N43" s="260"/>
      <c r="S43" s="112"/>
      <c r="T43" s="112"/>
      <c r="U43" s="112"/>
    </row>
  </sheetData>
  <sortState xmlns:xlrd2="http://schemas.microsoft.com/office/spreadsheetml/2017/richdata2" ref="A24:N27">
    <sortCondition descending="1" ref="L24:L27"/>
  </sortState>
  <mergeCells count="38">
    <mergeCell ref="N21:N22"/>
    <mergeCell ref="H21:I22"/>
    <mergeCell ref="A38:E38"/>
    <mergeCell ref="F38:N38"/>
    <mergeCell ref="D43:F43"/>
    <mergeCell ref="G43:I43"/>
    <mergeCell ref="L43:N43"/>
    <mergeCell ref="H16:N16"/>
    <mergeCell ref="J21:K21"/>
    <mergeCell ref="A28:D28"/>
    <mergeCell ref="G28:N28"/>
    <mergeCell ref="D37:F37"/>
    <mergeCell ref="G37:I37"/>
    <mergeCell ref="L37:N37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2:N12"/>
    <mergeCell ref="A13:D13"/>
    <mergeCell ref="A14:D14"/>
    <mergeCell ref="A15:G15"/>
    <mergeCell ref="H15:N15"/>
    <mergeCell ref="A6:N6"/>
    <mergeCell ref="A8:N8"/>
    <mergeCell ref="A9:N9"/>
    <mergeCell ref="A10:N10"/>
    <mergeCell ref="A11:N11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2" orientation="portrait" r:id="rId1"/>
  <headerFooter alignWithMargins="0">
    <oddHeader>&amp;L&amp;"Calibri"&amp;UРЕЗУЛЬТАТЫ НА САЙТЕ WWW.FVSR&amp;R&amp;"Calibri"&amp;UФЕДЕРАЦИЯ ВЕЛОСИПЕДНОГО СПОРТА РОССИИ - WWW.FVSR.RU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U52"/>
  <sheetViews>
    <sheetView view="pageBreakPreview" zoomScale="50" zoomScaleNormal="50" zoomScaleSheetLayoutView="50" workbookViewId="0">
      <selection activeCell="N45" sqref="N45"/>
    </sheetView>
  </sheetViews>
  <sheetFormatPr defaultColWidth="9.109375" defaultRowHeight="13.8"/>
  <cols>
    <col min="1" max="1" width="7" style="1" customWidth="1"/>
    <col min="2" max="2" width="7.77734375" style="2" customWidth="1"/>
    <col min="3" max="3" width="17" style="2" customWidth="1"/>
    <col min="4" max="4" width="40.44140625" style="1" customWidth="1"/>
    <col min="5" max="5" width="14" style="1" customWidth="1"/>
    <col min="6" max="6" width="8.77734375" style="1" customWidth="1"/>
    <col min="7" max="7" width="27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0.77734375" style="1" customWidth="1"/>
    <col min="14" max="14" width="14.6640625" style="1" customWidth="1"/>
    <col min="15" max="15" width="9.109375" style="1"/>
    <col min="16" max="16" width="9.109375" style="1" customWidth="1"/>
    <col min="17" max="18" width="9.109375" style="1"/>
    <col min="19" max="21" width="9.109375" style="3"/>
    <col min="22" max="16384" width="9.109375" style="1"/>
  </cols>
  <sheetData>
    <row r="1" spans="1:21" s="101" customFormat="1" ht="19.95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106"/>
    </row>
    <row r="2" spans="1:21" s="101" customFormat="1" ht="19.95" customHeight="1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06"/>
    </row>
    <row r="3" spans="1:21" ht="19.95" customHeight="1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21" ht="19.95" customHeight="1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Q4" s="101"/>
    </row>
    <row r="5" spans="1:21" s="102" customFormat="1" ht="19.95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S5" s="108"/>
      <c r="T5" s="108"/>
      <c r="U5" s="108"/>
    </row>
    <row r="6" spans="1:21" s="102" customFormat="1" ht="21" customHeight="1">
      <c r="A6" s="210" t="s">
        <v>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S6" s="108"/>
      <c r="T6" s="108"/>
      <c r="U6" s="108"/>
    </row>
    <row r="7" spans="1:21" s="102" customFormat="1" ht="21" customHeight="1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S7" s="108"/>
      <c r="T7" s="108"/>
      <c r="U7" s="108"/>
    </row>
    <row r="8" spans="1:21" s="102" customFormat="1" ht="19.95" customHeight="1">
      <c r="A8" s="211" t="s">
        <v>153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S8" s="108"/>
      <c r="T8" s="108"/>
      <c r="U8" s="108"/>
    </row>
    <row r="9" spans="1:21" ht="19.95" customHeight="1">
      <c r="A9" s="195" t="s">
        <v>154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7"/>
    </row>
    <row r="10" spans="1:21" ht="19.95" customHeight="1">
      <c r="A10" s="212" t="s">
        <v>155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213"/>
    </row>
    <row r="11" spans="1:21" ht="19.95" customHeight="1">
      <c r="A11" s="212" t="s">
        <v>200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213"/>
    </row>
    <row r="12" spans="1:21" ht="16.8" customHeight="1">
      <c r="A12" s="215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56"/>
    </row>
    <row r="13" spans="1:21" ht="15.6">
      <c r="A13" s="219" t="s">
        <v>7</v>
      </c>
      <c r="B13" s="220"/>
      <c r="C13" s="220"/>
      <c r="D13" s="220"/>
      <c r="E13" s="4"/>
      <c r="F13" s="4"/>
      <c r="G13" s="5"/>
      <c r="H13" s="6"/>
      <c r="I13" s="4"/>
      <c r="J13" s="4"/>
      <c r="K13" s="4"/>
      <c r="L13" s="69"/>
      <c r="M13" s="70"/>
      <c r="N13" s="71" t="s">
        <v>8</v>
      </c>
    </row>
    <row r="14" spans="1:21" ht="15.6">
      <c r="A14" s="221" t="s">
        <v>9</v>
      </c>
      <c r="B14" s="222"/>
      <c r="C14" s="222"/>
      <c r="D14" s="222"/>
      <c r="E14" s="7"/>
      <c r="F14" s="7"/>
      <c r="G14" s="8"/>
      <c r="H14" s="9"/>
      <c r="I14" s="7"/>
      <c r="J14" s="7"/>
      <c r="K14" s="7"/>
      <c r="L14" s="72"/>
      <c r="M14" s="73"/>
      <c r="N14" s="74" t="s">
        <v>10</v>
      </c>
    </row>
    <row r="15" spans="1:21" ht="14.4">
      <c r="A15" s="223" t="s">
        <v>157</v>
      </c>
      <c r="B15" s="224"/>
      <c r="C15" s="224"/>
      <c r="D15" s="224"/>
      <c r="E15" s="225"/>
      <c r="F15" s="225"/>
      <c r="G15" s="226"/>
      <c r="H15" s="227" t="s">
        <v>158</v>
      </c>
      <c r="I15" s="225"/>
      <c r="J15" s="225"/>
      <c r="K15" s="225"/>
      <c r="L15" s="225"/>
      <c r="M15" s="225"/>
      <c r="N15" s="228"/>
    </row>
    <row r="16" spans="1:21" ht="14.4">
      <c r="A16" s="10" t="s">
        <v>159</v>
      </c>
      <c r="B16" s="11"/>
      <c r="C16" s="11"/>
      <c r="D16" s="12"/>
      <c r="E16" s="13"/>
      <c r="F16" s="12"/>
      <c r="G16" s="14"/>
      <c r="H16" s="229" t="s">
        <v>160</v>
      </c>
      <c r="I16" s="230"/>
      <c r="J16" s="230"/>
      <c r="K16" s="230"/>
      <c r="L16" s="230"/>
      <c r="M16" s="230"/>
      <c r="N16" s="231"/>
    </row>
    <row r="17" spans="1:21" ht="14.4">
      <c r="A17" s="10" t="s">
        <v>161</v>
      </c>
      <c r="B17" s="11"/>
      <c r="C17" s="11"/>
      <c r="D17" s="15"/>
      <c r="E17" s="13"/>
      <c r="F17" s="12"/>
      <c r="G17" s="16" t="s">
        <v>162</v>
      </c>
      <c r="H17" s="17" t="s">
        <v>163</v>
      </c>
      <c r="I17" s="75"/>
      <c r="J17" s="75"/>
      <c r="K17" s="75"/>
      <c r="L17" s="76"/>
      <c r="M17" s="75"/>
      <c r="N17" s="77"/>
    </row>
    <row r="18" spans="1:21" ht="14.4">
      <c r="A18" s="18" t="s">
        <v>164</v>
      </c>
      <c r="B18" s="11"/>
      <c r="C18" s="11"/>
      <c r="D18" s="15"/>
      <c r="E18" s="13"/>
      <c r="F18" s="12"/>
      <c r="G18" s="19" t="s">
        <v>165</v>
      </c>
      <c r="H18" s="17" t="s">
        <v>166</v>
      </c>
      <c r="I18" s="75"/>
      <c r="J18" s="75"/>
      <c r="K18" s="75"/>
      <c r="L18" s="76"/>
      <c r="M18" s="75"/>
      <c r="N18" s="77"/>
    </row>
    <row r="19" spans="1:21" ht="14.4">
      <c r="A19" s="20"/>
      <c r="B19" s="21"/>
      <c r="C19" s="21"/>
      <c r="D19" s="22"/>
      <c r="E19" s="22"/>
      <c r="F19" s="22"/>
      <c r="G19" s="23"/>
      <c r="H19" s="113"/>
      <c r="I19" s="78"/>
      <c r="J19" s="78"/>
      <c r="K19" s="78"/>
      <c r="L19" s="65"/>
      <c r="M19" s="79"/>
      <c r="N19" s="80"/>
    </row>
    <row r="20" spans="1:21" ht="7.5" customHeight="1">
      <c r="A20" s="25"/>
      <c r="B20" s="26"/>
      <c r="C20" s="26"/>
      <c r="D20" s="27"/>
      <c r="E20" s="27"/>
      <c r="F20" s="27"/>
      <c r="G20" s="27"/>
      <c r="H20" s="28"/>
      <c r="I20" s="27"/>
      <c r="J20" s="27"/>
      <c r="K20" s="27"/>
      <c r="L20" s="28"/>
      <c r="M20" s="27"/>
      <c r="N20" s="81"/>
    </row>
    <row r="21" spans="1:21" s="103" customFormat="1" ht="20.25" customHeight="1">
      <c r="A21" s="238" t="s">
        <v>167</v>
      </c>
      <c r="B21" s="240" t="s">
        <v>12</v>
      </c>
      <c r="C21" s="240" t="s">
        <v>13</v>
      </c>
      <c r="D21" s="240" t="s">
        <v>14</v>
      </c>
      <c r="E21" s="240" t="s">
        <v>15</v>
      </c>
      <c r="F21" s="240" t="s">
        <v>16</v>
      </c>
      <c r="G21" s="240" t="s">
        <v>17</v>
      </c>
      <c r="H21" s="247" t="s">
        <v>168</v>
      </c>
      <c r="I21" s="248"/>
      <c r="J21" s="232" t="s">
        <v>169</v>
      </c>
      <c r="K21" s="232"/>
      <c r="L21" s="241" t="s">
        <v>170</v>
      </c>
      <c r="M21" s="243" t="s">
        <v>171</v>
      </c>
      <c r="N21" s="245" t="s">
        <v>172</v>
      </c>
      <c r="P21" s="107"/>
      <c r="S21" s="109"/>
      <c r="T21" s="109"/>
      <c r="U21" s="109"/>
    </row>
    <row r="22" spans="1:21" s="103" customFormat="1" ht="17.25" customHeight="1">
      <c r="A22" s="239"/>
      <c r="B22" s="206"/>
      <c r="C22" s="206"/>
      <c r="D22" s="206"/>
      <c r="E22" s="206"/>
      <c r="F22" s="206"/>
      <c r="G22" s="206"/>
      <c r="H22" s="249"/>
      <c r="I22" s="250"/>
      <c r="J22" s="82" t="s">
        <v>173</v>
      </c>
      <c r="K22" s="82" t="s">
        <v>174</v>
      </c>
      <c r="L22" s="242"/>
      <c r="M22" s="244"/>
      <c r="N22" s="246"/>
      <c r="P22" s="107"/>
      <c r="S22" s="109"/>
      <c r="T22" s="109"/>
      <c r="U22" s="109"/>
    </row>
    <row r="23" spans="1:21" s="104" customFormat="1" ht="16.8" customHeight="1">
      <c r="A23" s="125">
        <v>1</v>
      </c>
      <c r="B23" s="30"/>
      <c r="C23" s="126" t="s">
        <v>73</v>
      </c>
      <c r="D23" s="32" t="s">
        <v>74</v>
      </c>
      <c r="E23" s="127">
        <v>40593</v>
      </c>
      <c r="F23" s="121" t="s">
        <v>176</v>
      </c>
      <c r="G23" s="126" t="s">
        <v>56</v>
      </c>
      <c r="H23" s="36">
        <v>47.4</v>
      </c>
      <c r="I23" s="83">
        <v>1</v>
      </c>
      <c r="J23" s="136">
        <v>54.97</v>
      </c>
      <c r="K23" s="136">
        <v>53.33</v>
      </c>
      <c r="L23" s="136">
        <v>54.97</v>
      </c>
      <c r="M23" s="137"/>
      <c r="N23" s="123" t="s">
        <v>175</v>
      </c>
      <c r="Q23" s="110"/>
      <c r="R23" s="110"/>
      <c r="S23" s="111"/>
      <c r="T23" s="111"/>
      <c r="U23" s="111"/>
    </row>
    <row r="24" spans="1:21" s="104" customFormat="1" ht="16.8" customHeight="1">
      <c r="A24" s="125">
        <v>2</v>
      </c>
      <c r="B24" s="30"/>
      <c r="C24" s="126" t="s">
        <v>141</v>
      </c>
      <c r="D24" s="32" t="s">
        <v>142</v>
      </c>
      <c r="E24" s="127">
        <v>40916</v>
      </c>
      <c r="F24" s="34" t="s">
        <v>196</v>
      </c>
      <c r="G24" s="126" t="s">
        <v>140</v>
      </c>
      <c r="H24" s="128" t="s">
        <v>201</v>
      </c>
      <c r="I24" s="138">
        <v>2</v>
      </c>
      <c r="J24" s="136">
        <v>52.37</v>
      </c>
      <c r="K24" s="136">
        <v>53.67</v>
      </c>
      <c r="L24" s="136">
        <v>53.67</v>
      </c>
      <c r="M24" s="137"/>
      <c r="N24" s="123" t="s">
        <v>175</v>
      </c>
      <c r="Q24" s="110"/>
      <c r="R24" s="110"/>
      <c r="S24" s="111"/>
      <c r="T24" s="111"/>
      <c r="U24" s="111"/>
    </row>
    <row r="25" spans="1:21" s="104" customFormat="1" ht="16.8" customHeight="1">
      <c r="A25" s="125">
        <v>3</v>
      </c>
      <c r="B25" s="30"/>
      <c r="C25" s="34" t="s">
        <v>122</v>
      </c>
      <c r="D25" s="129" t="s">
        <v>123</v>
      </c>
      <c r="E25" s="130" t="s">
        <v>124</v>
      </c>
      <c r="F25" s="34" t="s">
        <v>180</v>
      </c>
      <c r="G25" s="131" t="s">
        <v>112</v>
      </c>
      <c r="H25" s="128" t="s">
        <v>202</v>
      </c>
      <c r="I25" s="138">
        <v>5</v>
      </c>
      <c r="J25" s="136">
        <v>39.53</v>
      </c>
      <c r="K25" s="136">
        <v>45.67</v>
      </c>
      <c r="L25" s="136">
        <v>45.67</v>
      </c>
      <c r="M25" s="137"/>
      <c r="N25" s="123" t="s">
        <v>175</v>
      </c>
      <c r="Q25" s="110"/>
      <c r="R25" s="110"/>
      <c r="S25" s="111"/>
      <c r="T25" s="111"/>
      <c r="U25" s="111"/>
    </row>
    <row r="26" spans="1:21" s="104" customFormat="1" ht="16.8" customHeight="1">
      <c r="A26" s="125">
        <v>4</v>
      </c>
      <c r="B26" s="30"/>
      <c r="C26" s="126" t="s">
        <v>35</v>
      </c>
      <c r="D26" s="32" t="s">
        <v>36</v>
      </c>
      <c r="E26" s="127">
        <v>40724</v>
      </c>
      <c r="F26" s="121" t="s">
        <v>176</v>
      </c>
      <c r="G26" s="126" t="s">
        <v>19</v>
      </c>
      <c r="H26" s="128" t="s">
        <v>203</v>
      </c>
      <c r="I26" s="138">
        <v>8</v>
      </c>
      <c r="J26" s="136">
        <v>34.25</v>
      </c>
      <c r="K26" s="136">
        <v>43</v>
      </c>
      <c r="L26" s="136">
        <v>43</v>
      </c>
      <c r="M26" s="137"/>
      <c r="N26" s="123" t="s">
        <v>175</v>
      </c>
      <c r="Q26" s="110"/>
      <c r="R26" s="110"/>
      <c r="S26" s="111"/>
      <c r="T26" s="111"/>
      <c r="U26" s="111"/>
    </row>
    <row r="27" spans="1:21" s="104" customFormat="1" ht="16.8" customHeight="1">
      <c r="A27" s="125">
        <v>5</v>
      </c>
      <c r="B27" s="30"/>
      <c r="C27" s="121" t="s">
        <v>105</v>
      </c>
      <c r="D27" s="32" t="s">
        <v>106</v>
      </c>
      <c r="E27" s="122">
        <v>40646</v>
      </c>
      <c r="F27" s="121" t="s">
        <v>176</v>
      </c>
      <c r="G27" s="132" t="s">
        <v>104</v>
      </c>
      <c r="H27" s="36">
        <v>37.270000000000003</v>
      </c>
      <c r="I27" s="83">
        <v>3</v>
      </c>
      <c r="J27" s="136">
        <v>39.53</v>
      </c>
      <c r="K27" s="136">
        <v>37.67</v>
      </c>
      <c r="L27" s="136">
        <v>39.53</v>
      </c>
      <c r="M27" s="137"/>
      <c r="N27" s="123" t="s">
        <v>175</v>
      </c>
      <c r="Q27" s="110"/>
      <c r="R27" s="110"/>
      <c r="S27" s="111"/>
      <c r="T27" s="111"/>
      <c r="U27" s="111"/>
    </row>
    <row r="28" spans="1:21" s="104" customFormat="1" ht="16.8" customHeight="1">
      <c r="A28" s="125">
        <v>6</v>
      </c>
      <c r="B28" s="30"/>
      <c r="C28" s="34" t="s">
        <v>41</v>
      </c>
      <c r="D28" s="129" t="s">
        <v>42</v>
      </c>
      <c r="E28" s="130">
        <v>40814</v>
      </c>
      <c r="F28" s="34" t="s">
        <v>196</v>
      </c>
      <c r="G28" s="131" t="s">
        <v>19</v>
      </c>
      <c r="H28" s="36">
        <v>34.83</v>
      </c>
      <c r="I28" s="83">
        <v>7</v>
      </c>
      <c r="J28" s="136">
        <v>38</v>
      </c>
      <c r="K28" s="136">
        <v>38.67</v>
      </c>
      <c r="L28" s="136">
        <v>38.67</v>
      </c>
      <c r="M28" s="137"/>
      <c r="N28" s="123" t="s">
        <v>175</v>
      </c>
      <c r="Q28" s="110"/>
      <c r="R28" s="110"/>
      <c r="S28" s="111"/>
      <c r="T28" s="111"/>
      <c r="U28" s="111"/>
    </row>
    <row r="29" spans="1:21" s="104" customFormat="1" ht="16.8" customHeight="1">
      <c r="A29" s="125">
        <v>7</v>
      </c>
      <c r="B29" s="133"/>
      <c r="C29" s="121" t="s">
        <v>47</v>
      </c>
      <c r="D29" s="32" t="s">
        <v>48</v>
      </c>
      <c r="E29" s="122">
        <v>41068</v>
      </c>
      <c r="F29" s="34" t="s">
        <v>196</v>
      </c>
      <c r="G29" s="132" t="s">
        <v>19</v>
      </c>
      <c r="H29" s="36">
        <v>35.43</v>
      </c>
      <c r="I29" s="83">
        <v>6</v>
      </c>
      <c r="J29" s="139">
        <v>34.5</v>
      </c>
      <c r="K29" s="139">
        <v>35.729999999999997</v>
      </c>
      <c r="L29" s="139">
        <v>35.729999999999997</v>
      </c>
      <c r="M29" s="140"/>
      <c r="N29" s="123" t="s">
        <v>175</v>
      </c>
      <c r="Q29" s="110"/>
      <c r="R29" s="110"/>
      <c r="S29" s="111"/>
      <c r="T29" s="111"/>
      <c r="U29" s="111"/>
    </row>
    <row r="30" spans="1:21" s="104" customFormat="1" ht="16.8" customHeight="1">
      <c r="A30" s="125">
        <v>8</v>
      </c>
      <c r="B30" s="30"/>
      <c r="C30" s="34" t="s">
        <v>38</v>
      </c>
      <c r="D30" s="129" t="s">
        <v>39</v>
      </c>
      <c r="E30" s="130">
        <v>41109</v>
      </c>
      <c r="F30" s="34" t="s">
        <v>196</v>
      </c>
      <c r="G30" s="131" t="s">
        <v>19</v>
      </c>
      <c r="H30" s="36">
        <v>36.33</v>
      </c>
      <c r="I30" s="83">
        <v>4</v>
      </c>
      <c r="J30" s="136">
        <v>34.17</v>
      </c>
      <c r="K30" s="136">
        <v>32.33</v>
      </c>
      <c r="L30" s="136">
        <v>34.17</v>
      </c>
      <c r="M30" s="137"/>
      <c r="N30" s="123" t="s">
        <v>175</v>
      </c>
      <c r="Q30" s="110"/>
      <c r="R30" s="110"/>
      <c r="S30" s="111"/>
      <c r="T30" s="111"/>
      <c r="U30" s="111"/>
    </row>
    <row r="31" spans="1:21" s="104" customFormat="1" ht="16.8" customHeight="1">
      <c r="A31" s="125">
        <v>9</v>
      </c>
      <c r="B31" s="133"/>
      <c r="C31" s="121" t="s">
        <v>149</v>
      </c>
      <c r="D31" s="134" t="s">
        <v>150</v>
      </c>
      <c r="E31" s="122">
        <v>40988</v>
      </c>
      <c r="F31" s="34" t="s">
        <v>196</v>
      </c>
      <c r="G31" s="131" t="s">
        <v>144</v>
      </c>
      <c r="H31" s="36">
        <v>25.03</v>
      </c>
      <c r="I31" s="83">
        <v>9</v>
      </c>
      <c r="J31" s="139"/>
      <c r="K31" s="139"/>
      <c r="L31" s="139"/>
      <c r="M31" s="140"/>
      <c r="N31" s="123" t="s">
        <v>204</v>
      </c>
      <c r="Q31" s="110"/>
      <c r="R31" s="110"/>
      <c r="S31" s="111"/>
      <c r="T31" s="111"/>
      <c r="U31" s="111"/>
    </row>
    <row r="32" spans="1:21" s="104" customFormat="1" ht="16.8" customHeight="1">
      <c r="A32" s="125">
        <v>10</v>
      </c>
      <c r="B32" s="133"/>
      <c r="C32" s="121" t="s">
        <v>151</v>
      </c>
      <c r="D32" s="134" t="s">
        <v>152</v>
      </c>
      <c r="E32" s="122">
        <v>40758</v>
      </c>
      <c r="F32" s="34" t="s">
        <v>180</v>
      </c>
      <c r="G32" s="131" t="s">
        <v>144</v>
      </c>
      <c r="H32" s="36">
        <v>20.53</v>
      </c>
      <c r="I32" s="83">
        <v>10</v>
      </c>
      <c r="J32" s="139"/>
      <c r="K32" s="139"/>
      <c r="L32" s="139"/>
      <c r="M32" s="140"/>
      <c r="N32" s="123" t="s">
        <v>204</v>
      </c>
      <c r="Q32" s="110"/>
      <c r="R32" s="110"/>
      <c r="S32" s="111"/>
      <c r="T32" s="111"/>
      <c r="U32" s="111"/>
    </row>
    <row r="33" spans="1:21" s="104" customFormat="1" ht="16.8" customHeight="1">
      <c r="A33" s="29">
        <v>11</v>
      </c>
      <c r="B33" s="30"/>
      <c r="C33" s="121" t="s">
        <v>51</v>
      </c>
      <c r="D33" s="32" t="s">
        <v>52</v>
      </c>
      <c r="E33" s="122">
        <v>41249</v>
      </c>
      <c r="F33" s="121" t="s">
        <v>209</v>
      </c>
      <c r="G33" s="132" t="s">
        <v>19</v>
      </c>
      <c r="H33" s="36">
        <v>19.73</v>
      </c>
      <c r="I33" s="83">
        <v>11</v>
      </c>
      <c r="J33" s="136"/>
      <c r="K33" s="136"/>
      <c r="L33" s="141"/>
      <c r="M33" s="137"/>
      <c r="N33" s="123" t="s">
        <v>204</v>
      </c>
      <c r="Q33" s="110"/>
      <c r="R33" s="110"/>
      <c r="S33" s="111"/>
      <c r="T33" s="111"/>
      <c r="U33" s="111"/>
    </row>
    <row r="34" spans="1:21" customFormat="1" ht="16.95" customHeight="1">
      <c r="A34" s="135">
        <v>12</v>
      </c>
      <c r="B34" s="30"/>
      <c r="C34" s="121" t="s">
        <v>54</v>
      </c>
      <c r="D34" s="32" t="s">
        <v>55</v>
      </c>
      <c r="E34" s="122">
        <v>40777</v>
      </c>
      <c r="F34" s="121" t="s">
        <v>176</v>
      </c>
      <c r="G34" s="132" t="s">
        <v>19</v>
      </c>
      <c r="H34" s="36">
        <v>19.57</v>
      </c>
      <c r="I34" s="83">
        <v>12</v>
      </c>
      <c r="J34" s="136"/>
      <c r="K34" s="136"/>
      <c r="L34" s="141"/>
      <c r="M34" s="137"/>
      <c r="N34" s="123" t="s">
        <v>204</v>
      </c>
      <c r="P34" s="107"/>
      <c r="Q34" s="103"/>
      <c r="R34" s="103"/>
      <c r="S34" s="109"/>
      <c r="T34" s="109"/>
      <c r="U34" s="109"/>
    </row>
    <row r="35" spans="1:21" s="104" customFormat="1" ht="16.8" customHeight="1">
      <c r="A35" s="125" t="s">
        <v>179</v>
      </c>
      <c r="B35" s="30"/>
      <c r="C35" s="126" t="s">
        <v>110</v>
      </c>
      <c r="D35" s="32" t="s">
        <v>111</v>
      </c>
      <c r="E35" s="127">
        <v>40763</v>
      </c>
      <c r="F35" s="34" t="s">
        <v>196</v>
      </c>
      <c r="G35" s="126" t="s">
        <v>104</v>
      </c>
      <c r="H35" s="36"/>
      <c r="I35" s="83"/>
      <c r="J35" s="36"/>
      <c r="K35" s="36"/>
      <c r="L35" s="36"/>
      <c r="M35" s="137"/>
      <c r="N35" s="123"/>
      <c r="Q35" s="110"/>
      <c r="R35" s="110"/>
      <c r="S35" s="111"/>
      <c r="T35" s="111"/>
      <c r="U35" s="111"/>
    </row>
    <row r="36" spans="1:21" ht="7.5" customHeight="1">
      <c r="A36" s="37"/>
      <c r="B36" s="38"/>
      <c r="C36" s="39"/>
      <c r="D36" s="40"/>
      <c r="E36" s="41"/>
      <c r="F36" s="42"/>
      <c r="G36" s="41"/>
      <c r="H36" s="43"/>
      <c r="I36" s="86"/>
      <c r="J36" s="86"/>
      <c r="K36" s="86"/>
      <c r="L36" s="43"/>
      <c r="M36" s="86"/>
      <c r="N36" s="87"/>
      <c r="P36" s="107"/>
      <c r="Q36" s="103"/>
      <c r="R36" s="103"/>
      <c r="S36" s="109"/>
      <c r="T36" s="109"/>
      <c r="U36" s="109"/>
    </row>
    <row r="37" spans="1:21" ht="14.4">
      <c r="A37" s="233" t="s">
        <v>181</v>
      </c>
      <c r="B37" s="234"/>
      <c r="C37" s="234"/>
      <c r="D37" s="234"/>
      <c r="E37" s="44"/>
      <c r="F37" s="44"/>
      <c r="G37" s="234" t="s">
        <v>182</v>
      </c>
      <c r="H37" s="234"/>
      <c r="I37" s="234"/>
      <c r="J37" s="234"/>
      <c r="K37" s="234"/>
      <c r="L37" s="234"/>
      <c r="M37" s="234"/>
      <c r="N37" s="235"/>
      <c r="P37" s="107"/>
      <c r="Q37" s="103"/>
      <c r="R37" s="103"/>
      <c r="S37" s="109"/>
      <c r="T37" s="109"/>
      <c r="U37" s="109"/>
    </row>
    <row r="38" spans="1:21" ht="14.4">
      <c r="A38" s="45" t="s">
        <v>183</v>
      </c>
      <c r="B38" s="46"/>
      <c r="C38" s="47"/>
      <c r="D38" s="48"/>
      <c r="E38" s="49"/>
      <c r="F38" s="49"/>
      <c r="G38" s="50" t="s">
        <v>184</v>
      </c>
      <c r="H38" s="51">
        <v>7</v>
      </c>
      <c r="I38" s="88"/>
      <c r="J38" s="89"/>
      <c r="K38" s="89"/>
      <c r="L38" s="90"/>
      <c r="M38" s="50" t="s">
        <v>22</v>
      </c>
      <c r="N38" s="124">
        <f>COUNTIF(F$23:F132,"КМС")</f>
        <v>0</v>
      </c>
      <c r="P38" s="107"/>
      <c r="Q38" s="103"/>
      <c r="R38" s="103"/>
      <c r="S38" s="109"/>
      <c r="T38" s="109"/>
      <c r="U38" s="109"/>
    </row>
    <row r="39" spans="1:21" ht="14.4">
      <c r="A39" s="45" t="s">
        <v>186</v>
      </c>
      <c r="B39" s="46"/>
      <c r="C39" s="52"/>
      <c r="D39" s="48"/>
      <c r="E39" s="53"/>
      <c r="F39" s="53"/>
      <c r="G39" s="50" t="s">
        <v>187</v>
      </c>
      <c r="H39" s="54">
        <v>13</v>
      </c>
      <c r="I39" s="92"/>
      <c r="J39" s="93"/>
      <c r="K39" s="93"/>
      <c r="L39" s="94"/>
      <c r="M39" s="50" t="s">
        <v>176</v>
      </c>
      <c r="N39" s="124">
        <f>COUNTIF(F$23:F34,"1 СР")</f>
        <v>4</v>
      </c>
      <c r="P39" s="107"/>
      <c r="Q39" s="103"/>
      <c r="R39" s="103"/>
      <c r="S39" s="109"/>
      <c r="T39" s="109"/>
      <c r="U39" s="109"/>
    </row>
    <row r="40" spans="1:21" ht="14.4">
      <c r="A40" s="45" t="s">
        <v>189</v>
      </c>
      <c r="B40" s="46"/>
      <c r="C40" s="46"/>
      <c r="D40" s="48"/>
      <c r="E40" s="53"/>
      <c r="F40" s="53"/>
      <c r="G40" s="50" t="s">
        <v>190</v>
      </c>
      <c r="H40" s="54">
        <v>12</v>
      </c>
      <c r="I40" s="92"/>
      <c r="J40" s="93"/>
      <c r="K40" s="93"/>
      <c r="L40" s="94"/>
      <c r="M40" s="50" t="s">
        <v>180</v>
      </c>
      <c r="N40" s="124">
        <f>COUNTIF(F$23:F34,"2 СР")</f>
        <v>2</v>
      </c>
      <c r="P40" s="107"/>
      <c r="Q40" s="103"/>
      <c r="R40" s="103"/>
      <c r="S40" s="109"/>
      <c r="T40" s="109"/>
      <c r="U40" s="109"/>
    </row>
    <row r="41" spans="1:21" ht="14.4">
      <c r="A41" s="45" t="s">
        <v>191</v>
      </c>
      <c r="B41" s="46"/>
      <c r="C41" s="46"/>
      <c r="D41" s="48"/>
      <c r="E41" s="53"/>
      <c r="F41" s="53"/>
      <c r="G41" s="50" t="s">
        <v>192</v>
      </c>
      <c r="H41" s="54">
        <v>12</v>
      </c>
      <c r="I41" s="92"/>
      <c r="J41" s="93"/>
      <c r="K41" s="93"/>
      <c r="L41" s="94"/>
      <c r="M41" s="50" t="s">
        <v>196</v>
      </c>
      <c r="N41" s="124">
        <f>COUNTIF(F$23:F34,"3 СР")</f>
        <v>5</v>
      </c>
      <c r="P41" s="107"/>
      <c r="Q41" s="103"/>
      <c r="R41" s="103"/>
      <c r="S41" s="109"/>
      <c r="T41" s="109"/>
      <c r="U41" s="109"/>
    </row>
    <row r="42" spans="1:21" ht="14.4">
      <c r="A42" s="55"/>
      <c r="B42" s="46"/>
      <c r="C42" s="46"/>
      <c r="D42" s="48"/>
      <c r="G42" s="50" t="s">
        <v>193</v>
      </c>
      <c r="H42" s="54">
        <f>COUNTIF(A23:A23,"НФ")</f>
        <v>0</v>
      </c>
      <c r="I42" s="92"/>
      <c r="J42" s="93"/>
      <c r="K42" s="93"/>
      <c r="L42" s="94"/>
      <c r="M42" s="142" t="s">
        <v>209</v>
      </c>
      <c r="N42" s="124">
        <f>COUNTIF(F$23:F132,"1 сп.юн.р.")</f>
        <v>1</v>
      </c>
      <c r="P42" s="107"/>
      <c r="Q42" s="103"/>
      <c r="R42" s="103"/>
      <c r="S42" s="109"/>
      <c r="T42" s="109"/>
      <c r="U42" s="109"/>
    </row>
    <row r="43" spans="1:21" ht="14.4">
      <c r="A43" s="56"/>
      <c r="B43" s="57"/>
      <c r="C43" s="58"/>
      <c r="D43" s="48"/>
      <c r="G43" s="50" t="s">
        <v>194</v>
      </c>
      <c r="H43" s="54">
        <f>COUNTIF(A23:A23,"ДСКВ")</f>
        <v>0</v>
      </c>
      <c r="I43" s="92"/>
      <c r="J43" s="93"/>
      <c r="K43" s="93"/>
      <c r="L43" s="94"/>
      <c r="M43" s="142" t="s">
        <v>210</v>
      </c>
      <c r="N43" s="124">
        <f>COUNTIF(F$23:F34,"2 сп.юн.р.")</f>
        <v>0</v>
      </c>
    </row>
    <row r="44" spans="1:21" ht="14.4">
      <c r="A44" s="59"/>
      <c r="B44" s="46"/>
      <c r="C44" s="46"/>
      <c r="D44" s="48"/>
      <c r="E44" s="53"/>
      <c r="F44" s="53"/>
      <c r="G44" s="50" t="s">
        <v>195</v>
      </c>
      <c r="H44" s="54">
        <v>1</v>
      </c>
      <c r="I44" s="95"/>
      <c r="J44" s="96"/>
      <c r="K44" s="96"/>
      <c r="L44" s="97"/>
      <c r="M44" s="142" t="s">
        <v>211</v>
      </c>
      <c r="N44" s="124">
        <f>COUNTIF(F$23:F134,"3 сп.юн.р.")</f>
        <v>0</v>
      </c>
    </row>
    <row r="45" spans="1:21" ht="5.25" customHeight="1">
      <c r="A45" s="59"/>
      <c r="B45" s="46"/>
      <c r="C45" s="46"/>
      <c r="D45" s="46"/>
      <c r="E45" s="46"/>
      <c r="F45" s="46"/>
      <c r="G45" s="57"/>
      <c r="H45" s="60"/>
      <c r="I45" s="60"/>
      <c r="J45" s="60"/>
      <c r="K45" s="60"/>
      <c r="L45" s="60"/>
      <c r="M45" s="98"/>
      <c r="N45" s="99"/>
    </row>
    <row r="46" spans="1:21" ht="15.6">
      <c r="A46" s="61"/>
      <c r="B46" s="62"/>
      <c r="C46" s="62"/>
      <c r="D46" s="236" t="s">
        <v>197</v>
      </c>
      <c r="E46" s="236"/>
      <c r="F46" s="236"/>
      <c r="G46" s="236" t="s">
        <v>198</v>
      </c>
      <c r="H46" s="236"/>
      <c r="I46" s="236"/>
      <c r="J46" s="63"/>
      <c r="K46" s="63"/>
      <c r="L46" s="257"/>
      <c r="M46" s="257"/>
      <c r="N46" s="258"/>
    </row>
    <row r="47" spans="1:21">
      <c r="A47" s="251"/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3"/>
    </row>
    <row r="48" spans="1:21">
      <c r="A48" s="64"/>
      <c r="D48" s="2"/>
      <c r="E48" s="2"/>
      <c r="F48" s="2"/>
      <c r="G48" s="2"/>
      <c r="H48" s="65"/>
      <c r="I48" s="2"/>
      <c r="J48" s="2"/>
      <c r="K48" s="2"/>
      <c r="L48" s="65"/>
      <c r="M48" s="2"/>
      <c r="N48" s="100"/>
    </row>
    <row r="49" spans="1:21">
      <c r="A49" s="64"/>
      <c r="D49" s="2"/>
      <c r="E49" s="2"/>
      <c r="F49" s="2"/>
      <c r="G49" s="2"/>
      <c r="H49" s="65"/>
      <c r="I49" s="2"/>
      <c r="J49" s="2"/>
      <c r="K49" s="2"/>
      <c r="L49" s="65"/>
      <c r="M49" s="2"/>
      <c r="N49" s="100"/>
    </row>
    <row r="50" spans="1:21">
      <c r="A50" s="64"/>
      <c r="D50" s="2"/>
      <c r="E50" s="2"/>
      <c r="F50" s="2"/>
      <c r="G50" s="2"/>
      <c r="H50" s="65"/>
      <c r="I50" s="2"/>
      <c r="J50" s="2"/>
      <c r="K50" s="2"/>
      <c r="L50" s="65"/>
      <c r="M50" s="2"/>
      <c r="N50" s="100"/>
    </row>
    <row r="51" spans="1:21">
      <c r="A51" s="64"/>
      <c r="D51" s="2"/>
      <c r="E51" s="2"/>
      <c r="F51" s="2"/>
      <c r="G51" s="2"/>
      <c r="H51" s="65"/>
      <c r="I51" s="2"/>
      <c r="J51" s="2"/>
      <c r="K51" s="2"/>
      <c r="L51" s="65"/>
      <c r="M51" s="2"/>
      <c r="N51" s="100"/>
    </row>
    <row r="52" spans="1:21" s="105" customFormat="1" ht="13.8" customHeight="1">
      <c r="A52" s="66"/>
      <c r="B52" s="67"/>
      <c r="C52" s="67"/>
      <c r="D52" s="254" t="str">
        <f>G17</f>
        <v xml:space="preserve">АНДРИЯНОВ А.С. (ВК, г. МОСКВА) </v>
      </c>
      <c r="E52" s="254"/>
      <c r="F52" s="254"/>
      <c r="G52" s="254" t="str">
        <f>G18</f>
        <v>ВЫСОЦКИЙ С.М. ( 1К, г. МОСКВА)</v>
      </c>
      <c r="H52" s="254"/>
      <c r="I52" s="254"/>
      <c r="J52" s="68"/>
      <c r="K52" s="68"/>
      <c r="L52" s="259"/>
      <c r="M52" s="259"/>
      <c r="N52" s="260"/>
      <c r="S52" s="112"/>
      <c r="T52" s="112"/>
      <c r="U52" s="112"/>
    </row>
  </sheetData>
  <sortState xmlns:xlrd2="http://schemas.microsoft.com/office/spreadsheetml/2017/richdata2" ref="A23:N30">
    <sortCondition descending="1" ref="L23:L30"/>
  </sortState>
  <mergeCells count="38">
    <mergeCell ref="N21:N22"/>
    <mergeCell ref="H21:I22"/>
    <mergeCell ref="A47:E47"/>
    <mergeCell ref="F47:N47"/>
    <mergeCell ref="D52:F52"/>
    <mergeCell ref="G52:I52"/>
    <mergeCell ref="L52:N52"/>
    <mergeCell ref="H16:N16"/>
    <mergeCell ref="J21:K21"/>
    <mergeCell ref="A37:D37"/>
    <mergeCell ref="G37:N37"/>
    <mergeCell ref="D46:F46"/>
    <mergeCell ref="G46:I46"/>
    <mergeCell ref="L46:N46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A12:N12"/>
    <mergeCell ref="A13:D13"/>
    <mergeCell ref="A14:D14"/>
    <mergeCell ref="A15:G15"/>
    <mergeCell ref="H15:N15"/>
    <mergeCell ref="A6:N6"/>
    <mergeCell ref="A8:N8"/>
    <mergeCell ref="A9:N9"/>
    <mergeCell ref="A10:N10"/>
    <mergeCell ref="A11:N11"/>
    <mergeCell ref="A1:N1"/>
    <mergeCell ref="A2:N2"/>
    <mergeCell ref="A3:N3"/>
    <mergeCell ref="A4:N4"/>
    <mergeCell ref="A5:N5"/>
  </mergeCells>
  <phoneticPr fontId="29" type="noConversion"/>
  <printOptions horizontalCentered="1"/>
  <pageMargins left="0.196527777777778" right="0.196527777777778" top="0.59027777777777801" bottom="0.59027777777777801" header="0.156944444444444" footer="0.118055555555556"/>
  <pageSetup paperSize="9" scale="51" orientation="portrait" r:id="rId1"/>
  <headerFooter alignWithMargins="0">
    <oddHeader>&amp;L&amp;"Calibri"&amp;UРЕЗУЛЬТАТЫ НА САЙТЕ WWW.FVSR&amp;R&amp;"Calibri"&amp;UФЕДЕРАЦИЯ ВЕЛОСИПЕДНОГО СПОРТА РОССИИ - WWW.FVSR.RU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U41"/>
  <sheetViews>
    <sheetView view="pageBreakPreview" zoomScale="50" zoomScaleNormal="50" zoomScaleSheetLayoutView="50" workbookViewId="0">
      <selection activeCell="A11" sqref="A11:N11"/>
    </sheetView>
  </sheetViews>
  <sheetFormatPr defaultColWidth="8.88671875" defaultRowHeight="13.8"/>
  <cols>
    <col min="1" max="1" width="7" style="1" customWidth="1"/>
    <col min="2" max="2" width="7.77734375" style="2" customWidth="1"/>
    <col min="3" max="3" width="16.6640625" style="2" customWidth="1"/>
    <col min="4" max="4" width="35.44140625" style="1" customWidth="1"/>
    <col min="5" max="5" width="15.77734375" style="1" customWidth="1"/>
    <col min="6" max="6" width="8.77734375" style="1" customWidth="1"/>
    <col min="7" max="7" width="27" style="1" customWidth="1"/>
    <col min="8" max="8" width="9.88671875" style="3" customWidth="1"/>
    <col min="9" max="11" width="9.88671875" style="1" customWidth="1"/>
    <col min="12" max="12" width="10.109375" style="3" customWidth="1"/>
    <col min="13" max="13" width="13.77734375" style="1" customWidth="1"/>
    <col min="14" max="14" width="13.109375" style="1" customWidth="1"/>
  </cols>
  <sheetData>
    <row r="1" spans="1:21" ht="2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21" ht="21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1:21" ht="2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21" ht="21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21" ht="28.8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21" ht="28.8">
      <c r="A6" s="210" t="s">
        <v>2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21" ht="21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8" spans="1:21" ht="21">
      <c r="A8" s="211" t="s">
        <v>153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21" ht="18">
      <c r="A9" s="195" t="s">
        <v>154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7"/>
    </row>
    <row r="10" spans="1:21" ht="18">
      <c r="A10" s="212" t="s">
        <v>155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213"/>
    </row>
    <row r="11" spans="1:21" ht="18">
      <c r="A11" s="212" t="s">
        <v>208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213"/>
    </row>
    <row r="12" spans="1:21" ht="21">
      <c r="A12" s="215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56"/>
    </row>
    <row r="13" spans="1:21" s="1" customFormat="1" ht="15.6">
      <c r="A13" s="219" t="s">
        <v>7</v>
      </c>
      <c r="B13" s="220"/>
      <c r="C13" s="220"/>
      <c r="D13" s="220"/>
      <c r="E13" s="4"/>
      <c r="F13" s="4"/>
      <c r="G13" s="5"/>
      <c r="H13" s="6"/>
      <c r="I13" s="4"/>
      <c r="J13" s="4"/>
      <c r="K13" s="4"/>
      <c r="L13" s="69"/>
      <c r="M13" s="70"/>
      <c r="N13" s="71" t="s">
        <v>8</v>
      </c>
      <c r="S13" s="3"/>
      <c r="T13" s="3"/>
      <c r="U13" s="3"/>
    </row>
    <row r="14" spans="1:21" s="1" customFormat="1" ht="15.6">
      <c r="A14" s="221" t="s">
        <v>9</v>
      </c>
      <c r="B14" s="222"/>
      <c r="C14" s="222"/>
      <c r="D14" s="222"/>
      <c r="E14" s="7"/>
      <c r="F14" s="7"/>
      <c r="G14" s="8"/>
      <c r="H14" s="9"/>
      <c r="I14" s="7"/>
      <c r="J14" s="7"/>
      <c r="K14" s="7"/>
      <c r="L14" s="72"/>
      <c r="M14" s="73"/>
      <c r="N14" s="74" t="s">
        <v>10</v>
      </c>
      <c r="S14" s="3"/>
      <c r="T14" s="3"/>
      <c r="U14" s="3"/>
    </row>
    <row r="15" spans="1:21" s="1" customFormat="1" ht="14.4">
      <c r="A15" s="223" t="s">
        <v>157</v>
      </c>
      <c r="B15" s="224"/>
      <c r="C15" s="224"/>
      <c r="D15" s="224"/>
      <c r="E15" s="225"/>
      <c r="F15" s="225"/>
      <c r="G15" s="226"/>
      <c r="H15" s="227" t="s">
        <v>158</v>
      </c>
      <c r="I15" s="225"/>
      <c r="J15" s="225"/>
      <c r="K15" s="225"/>
      <c r="L15" s="225"/>
      <c r="M15" s="225"/>
      <c r="N15" s="228"/>
      <c r="S15" s="3"/>
      <c r="T15" s="3"/>
      <c r="U15" s="3"/>
    </row>
    <row r="16" spans="1:21" s="1" customFormat="1" ht="14.4">
      <c r="A16" s="10" t="s">
        <v>159</v>
      </c>
      <c r="B16" s="11"/>
      <c r="C16" s="11"/>
      <c r="D16" s="12"/>
      <c r="E16" s="13"/>
      <c r="F16" s="12"/>
      <c r="G16" s="14"/>
      <c r="H16" s="229" t="s">
        <v>160</v>
      </c>
      <c r="I16" s="230"/>
      <c r="J16" s="230"/>
      <c r="K16" s="230"/>
      <c r="L16" s="230"/>
      <c r="M16" s="230"/>
      <c r="N16" s="231"/>
      <c r="S16" s="3"/>
      <c r="T16" s="3"/>
      <c r="U16" s="3"/>
    </row>
    <row r="17" spans="1:21" s="1" customFormat="1" ht="14.4">
      <c r="A17" s="10" t="s">
        <v>161</v>
      </c>
      <c r="B17" s="11"/>
      <c r="C17" s="11"/>
      <c r="D17" s="15"/>
      <c r="E17" s="13"/>
      <c r="F17" s="12"/>
      <c r="G17" s="16" t="s">
        <v>162</v>
      </c>
      <c r="H17" s="17" t="s">
        <v>163</v>
      </c>
      <c r="I17" s="75"/>
      <c r="J17" s="75"/>
      <c r="K17" s="75"/>
      <c r="L17" s="76"/>
      <c r="M17" s="75"/>
      <c r="N17" s="77"/>
      <c r="S17" s="3"/>
      <c r="T17" s="3"/>
      <c r="U17" s="3"/>
    </row>
    <row r="18" spans="1:21" s="1" customFormat="1" ht="14.4">
      <c r="A18" s="18" t="s">
        <v>164</v>
      </c>
      <c r="B18" s="11"/>
      <c r="C18" s="11"/>
      <c r="D18" s="15"/>
      <c r="E18" s="13"/>
      <c r="F18" s="12"/>
      <c r="G18" s="19" t="s">
        <v>165</v>
      </c>
      <c r="H18" s="17" t="s">
        <v>166</v>
      </c>
      <c r="I18" s="75"/>
      <c r="J18" s="75"/>
      <c r="K18" s="75"/>
      <c r="L18" s="76"/>
      <c r="M18" s="75"/>
      <c r="N18" s="77"/>
      <c r="S18" s="3"/>
      <c r="T18" s="3"/>
      <c r="U18" s="3"/>
    </row>
    <row r="19" spans="1:21" ht="14.4">
      <c r="A19" s="20"/>
      <c r="B19" s="21"/>
      <c r="C19" s="21"/>
      <c r="D19" s="22"/>
      <c r="E19" s="22"/>
      <c r="F19" s="22"/>
      <c r="G19" s="23"/>
      <c r="H19" s="24"/>
      <c r="I19" s="78"/>
      <c r="J19" s="78"/>
      <c r="K19" s="78"/>
      <c r="L19" s="65"/>
      <c r="M19" s="79"/>
      <c r="N19" s="80"/>
    </row>
    <row r="20" spans="1:21">
      <c r="A20" s="25"/>
      <c r="B20" s="26"/>
      <c r="C20" s="26"/>
      <c r="D20" s="27"/>
      <c r="E20" s="27"/>
      <c r="F20" s="27"/>
      <c r="G20" s="27"/>
      <c r="H20" s="28"/>
      <c r="I20" s="27"/>
      <c r="J20" s="27"/>
      <c r="K20" s="27"/>
      <c r="L20" s="28"/>
      <c r="M20" s="27"/>
      <c r="N20" s="81"/>
    </row>
    <row r="21" spans="1:21">
      <c r="A21" s="25"/>
      <c r="B21" s="26"/>
      <c r="C21" s="26"/>
      <c r="D21" s="27"/>
      <c r="E21" s="27"/>
      <c r="F21" s="27"/>
      <c r="G21" s="27"/>
      <c r="H21" s="28"/>
      <c r="I21" s="27"/>
      <c r="J21" s="27"/>
      <c r="K21" s="27"/>
      <c r="L21" s="28"/>
      <c r="M21" s="27"/>
      <c r="N21" s="81"/>
    </row>
    <row r="22" spans="1:21" ht="13.2">
      <c r="A22" s="238" t="s">
        <v>167</v>
      </c>
      <c r="B22" s="240" t="s">
        <v>12</v>
      </c>
      <c r="C22" s="240" t="s">
        <v>13</v>
      </c>
      <c r="D22" s="240" t="s">
        <v>14</v>
      </c>
      <c r="E22" s="240" t="s">
        <v>15</v>
      </c>
      <c r="F22" s="240" t="s">
        <v>16</v>
      </c>
      <c r="G22" s="240" t="s">
        <v>17</v>
      </c>
      <c r="H22" s="247" t="s">
        <v>168</v>
      </c>
      <c r="I22" s="248"/>
      <c r="J22" s="232" t="s">
        <v>169</v>
      </c>
      <c r="K22" s="232"/>
      <c r="L22" s="241" t="s">
        <v>170</v>
      </c>
      <c r="M22" s="243" t="s">
        <v>171</v>
      </c>
      <c r="N22" s="245" t="s">
        <v>172</v>
      </c>
    </row>
    <row r="23" spans="1:21" ht="13.2">
      <c r="A23" s="239"/>
      <c r="B23" s="206"/>
      <c r="C23" s="206"/>
      <c r="D23" s="206"/>
      <c r="E23" s="206"/>
      <c r="F23" s="206"/>
      <c r="G23" s="206"/>
      <c r="H23" s="249"/>
      <c r="I23" s="250"/>
      <c r="J23" s="82" t="s">
        <v>173</v>
      </c>
      <c r="K23" s="82" t="s">
        <v>174</v>
      </c>
      <c r="L23" s="242"/>
      <c r="M23" s="244"/>
      <c r="N23" s="246"/>
    </row>
    <row r="24" spans="1:21" ht="18">
      <c r="A24" s="29">
        <v>1</v>
      </c>
      <c r="B24" s="30">
        <v>77</v>
      </c>
      <c r="C24" s="31" t="s">
        <v>43</v>
      </c>
      <c r="D24" s="32" t="s">
        <v>44</v>
      </c>
      <c r="E24" s="33">
        <v>40727</v>
      </c>
      <c r="F24" s="34" t="s">
        <v>196</v>
      </c>
      <c r="G24" s="35" t="s">
        <v>19</v>
      </c>
      <c r="H24" s="36"/>
      <c r="I24" s="83"/>
      <c r="J24" s="36">
        <v>20</v>
      </c>
      <c r="K24" s="36">
        <v>22</v>
      </c>
      <c r="L24" s="36">
        <v>22</v>
      </c>
      <c r="M24" s="84"/>
      <c r="N24" s="85" t="s">
        <v>175</v>
      </c>
    </row>
    <row r="25" spans="1:21" ht="15.6">
      <c r="A25" s="37"/>
      <c r="B25" s="38"/>
      <c r="C25" s="39"/>
      <c r="D25" s="40"/>
      <c r="E25" s="41"/>
      <c r="F25" s="42"/>
      <c r="G25" s="41"/>
      <c r="H25" s="43"/>
      <c r="I25" s="86"/>
      <c r="J25" s="86"/>
      <c r="K25" s="86"/>
      <c r="L25" s="43"/>
      <c r="M25" s="86"/>
      <c r="N25" s="87"/>
    </row>
    <row r="26" spans="1:21" ht="14.4">
      <c r="A26" s="233" t="s">
        <v>181</v>
      </c>
      <c r="B26" s="234"/>
      <c r="C26" s="234"/>
      <c r="D26" s="234"/>
      <c r="E26" s="44"/>
      <c r="F26" s="44"/>
      <c r="G26" s="234" t="s">
        <v>182</v>
      </c>
      <c r="H26" s="234"/>
      <c r="I26" s="234"/>
      <c r="J26" s="234"/>
      <c r="K26" s="234"/>
      <c r="L26" s="234"/>
      <c r="M26" s="234"/>
      <c r="N26" s="235"/>
    </row>
    <row r="27" spans="1:21" ht="14.4">
      <c r="A27" s="45" t="s">
        <v>183</v>
      </c>
      <c r="B27" s="46"/>
      <c r="C27" s="47"/>
      <c r="D27" s="48"/>
      <c r="E27" s="49"/>
      <c r="F27" s="49"/>
      <c r="G27" s="50" t="s">
        <v>184</v>
      </c>
      <c r="H27" s="51">
        <v>1</v>
      </c>
      <c r="I27" s="88"/>
      <c r="J27" s="89"/>
      <c r="K27" s="89"/>
      <c r="L27" s="90"/>
      <c r="M27" s="50" t="s">
        <v>185</v>
      </c>
      <c r="N27" s="91">
        <f>COUNTIF(F$21:F121,"ЗМС")</f>
        <v>0</v>
      </c>
    </row>
    <row r="28" spans="1:21" ht="14.4">
      <c r="A28" s="45" t="s">
        <v>186</v>
      </c>
      <c r="B28" s="46"/>
      <c r="C28" s="52"/>
      <c r="D28" s="48"/>
      <c r="E28" s="53"/>
      <c r="F28" s="53"/>
      <c r="G28" s="50" t="s">
        <v>187</v>
      </c>
      <c r="H28" s="54">
        <v>1</v>
      </c>
      <c r="I28" s="92"/>
      <c r="J28" s="93"/>
      <c r="K28" s="93"/>
      <c r="L28" s="94"/>
      <c r="M28" s="50" t="s">
        <v>188</v>
      </c>
      <c r="N28" s="91">
        <f>COUNTIF(F$21:F121,"МСМК")</f>
        <v>0</v>
      </c>
    </row>
    <row r="29" spans="1:21" ht="14.4">
      <c r="A29" s="45" t="s">
        <v>189</v>
      </c>
      <c r="B29" s="46"/>
      <c r="C29" s="46"/>
      <c r="D29" s="48"/>
      <c r="E29" s="53"/>
      <c r="F29" s="53"/>
      <c r="G29" s="50" t="s">
        <v>190</v>
      </c>
      <c r="H29" s="54">
        <v>1</v>
      </c>
      <c r="I29" s="92"/>
      <c r="J29" s="93"/>
      <c r="K29" s="93"/>
      <c r="L29" s="94"/>
      <c r="M29" s="50" t="s">
        <v>63</v>
      </c>
      <c r="N29" s="91">
        <f>COUNTIF(F$21:F42,"МС")</f>
        <v>0</v>
      </c>
    </row>
    <row r="30" spans="1:21" ht="14.4">
      <c r="A30" s="45" t="s">
        <v>191</v>
      </c>
      <c r="B30" s="46"/>
      <c r="C30" s="46"/>
      <c r="D30" s="48"/>
      <c r="E30" s="53"/>
      <c r="F30" s="53"/>
      <c r="G30" s="50" t="s">
        <v>192</v>
      </c>
      <c r="H30" s="54">
        <v>1</v>
      </c>
      <c r="I30" s="92"/>
      <c r="J30" s="93"/>
      <c r="K30" s="93"/>
      <c r="L30" s="94"/>
      <c r="M30" s="50" t="s">
        <v>22</v>
      </c>
      <c r="N30" s="91">
        <f>COUNTIF(F$20:F42,"КМС")</f>
        <v>0</v>
      </c>
    </row>
    <row r="31" spans="1:21" ht="14.4">
      <c r="A31" s="55"/>
      <c r="B31" s="46"/>
      <c r="C31" s="46"/>
      <c r="D31" s="48"/>
      <c r="G31" s="50" t="s">
        <v>193</v>
      </c>
      <c r="H31" s="54">
        <f>COUNTIF(A24:A24,"НФ")</f>
        <v>0</v>
      </c>
      <c r="I31" s="92"/>
      <c r="J31" s="93"/>
      <c r="K31" s="93"/>
      <c r="L31" s="94"/>
      <c r="M31" s="50" t="s">
        <v>176</v>
      </c>
      <c r="N31" s="91">
        <f>COUNTIF(F$23:F120,"1 СР")</f>
        <v>0</v>
      </c>
    </row>
    <row r="32" spans="1:21" ht="14.4">
      <c r="A32" s="56"/>
      <c r="B32" s="57"/>
      <c r="C32" s="58"/>
      <c r="D32" s="48"/>
      <c r="G32" s="50" t="s">
        <v>194</v>
      </c>
      <c r="H32" s="54">
        <f>COUNTIF(A24:A24,"ДСКВ")</f>
        <v>0</v>
      </c>
      <c r="I32" s="92"/>
      <c r="J32" s="93"/>
      <c r="K32" s="93"/>
      <c r="L32" s="94"/>
      <c r="M32" s="50" t="s">
        <v>180</v>
      </c>
      <c r="N32" s="91">
        <f>COUNTIF(F$23:F120,"2 СР")</f>
        <v>0</v>
      </c>
    </row>
    <row r="33" spans="1:14" ht="14.4">
      <c r="A33" s="59"/>
      <c r="B33" s="46"/>
      <c r="C33" s="46"/>
      <c r="D33" s="48"/>
      <c r="E33" s="53"/>
      <c r="F33" s="53"/>
      <c r="G33" s="50" t="s">
        <v>195</v>
      </c>
      <c r="H33" s="54">
        <f>COUNTIF(A24:A24,"НС")</f>
        <v>0</v>
      </c>
      <c r="I33" s="95"/>
      <c r="J33" s="96"/>
      <c r="K33" s="96"/>
      <c r="L33" s="97"/>
      <c r="M33" s="50" t="s">
        <v>196</v>
      </c>
      <c r="N33" s="91">
        <v>1</v>
      </c>
    </row>
    <row r="34" spans="1:14" ht="14.4">
      <c r="A34" s="59"/>
      <c r="B34" s="46"/>
      <c r="C34" s="46"/>
      <c r="D34" s="46"/>
      <c r="E34" s="46"/>
      <c r="F34" s="46"/>
      <c r="G34" s="57"/>
      <c r="H34" s="60"/>
      <c r="I34" s="60"/>
      <c r="J34" s="60"/>
      <c r="K34" s="60"/>
      <c r="L34" s="60"/>
      <c r="M34" s="98"/>
      <c r="N34" s="99"/>
    </row>
    <row r="35" spans="1:14" ht="15.6">
      <c r="A35" s="61"/>
      <c r="B35" s="62"/>
      <c r="C35" s="62"/>
      <c r="D35" s="236" t="s">
        <v>197</v>
      </c>
      <c r="E35" s="236"/>
      <c r="F35" s="236"/>
      <c r="G35" s="236" t="s">
        <v>198</v>
      </c>
      <c r="H35" s="236"/>
      <c r="I35" s="236"/>
      <c r="J35" s="63"/>
      <c r="K35" s="63"/>
      <c r="L35" s="257"/>
      <c r="M35" s="257"/>
      <c r="N35" s="258"/>
    </row>
    <row r="36" spans="1:14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3"/>
    </row>
    <row r="37" spans="1:14">
      <c r="A37" s="64"/>
      <c r="D37" s="2"/>
      <c r="E37" s="2"/>
      <c r="F37" s="2"/>
      <c r="G37" s="2"/>
      <c r="H37" s="65"/>
      <c r="I37" s="2"/>
      <c r="J37" s="2"/>
      <c r="K37" s="2"/>
      <c r="L37" s="65"/>
      <c r="M37" s="2"/>
      <c r="N37" s="100"/>
    </row>
    <row r="38" spans="1:14">
      <c r="A38" s="64"/>
      <c r="D38" s="2"/>
      <c r="E38" s="2"/>
      <c r="F38" s="2"/>
      <c r="G38" s="2"/>
      <c r="H38" s="65"/>
      <c r="I38" s="2"/>
      <c r="J38" s="2"/>
      <c r="K38" s="2"/>
      <c r="L38" s="65"/>
      <c r="M38" s="2"/>
      <c r="N38" s="100"/>
    </row>
    <row r="39" spans="1:14">
      <c r="A39" s="64"/>
      <c r="D39" s="2"/>
      <c r="E39" s="2"/>
      <c r="F39" s="2"/>
      <c r="G39" s="2"/>
      <c r="H39" s="65"/>
      <c r="I39" s="2"/>
      <c r="J39" s="2"/>
      <c r="K39" s="2"/>
      <c r="L39" s="65"/>
      <c r="M39" s="2"/>
      <c r="N39" s="100"/>
    </row>
    <row r="40" spans="1:14">
      <c r="A40" s="64"/>
      <c r="D40" s="2"/>
      <c r="E40" s="2"/>
      <c r="F40" s="2"/>
      <c r="G40" s="2"/>
      <c r="H40" s="65"/>
      <c r="I40" s="2"/>
      <c r="J40" s="2"/>
      <c r="K40" s="2"/>
      <c r="L40" s="65"/>
      <c r="M40" s="2"/>
      <c r="N40" s="100"/>
    </row>
    <row r="41" spans="1:14" ht="15.6">
      <c r="A41" s="66"/>
      <c r="B41" s="67"/>
      <c r="C41" s="67"/>
      <c r="D41" s="254" t="str">
        <f>G17</f>
        <v xml:space="preserve">АНДРИЯНОВ А.С. (ВК, г. МОСКВА) </v>
      </c>
      <c r="E41" s="254"/>
      <c r="F41" s="254"/>
      <c r="G41" s="254" t="str">
        <f>G18</f>
        <v>ВЫСОЦКИЙ С.М. ( 1К, г. МОСКВА)</v>
      </c>
      <c r="H41" s="254"/>
      <c r="I41" s="254"/>
      <c r="J41" s="68"/>
      <c r="K41" s="68"/>
      <c r="L41" s="259"/>
      <c r="M41" s="259"/>
      <c r="N41" s="260"/>
    </row>
  </sheetData>
  <mergeCells count="38">
    <mergeCell ref="N22:N23"/>
    <mergeCell ref="H22:I23"/>
    <mergeCell ref="A36:E36"/>
    <mergeCell ref="F36:N36"/>
    <mergeCell ref="D41:F41"/>
    <mergeCell ref="G41:I41"/>
    <mergeCell ref="L41:N41"/>
    <mergeCell ref="H16:N16"/>
    <mergeCell ref="J22:K22"/>
    <mergeCell ref="A26:D26"/>
    <mergeCell ref="G26:N26"/>
    <mergeCell ref="D35:F35"/>
    <mergeCell ref="G35:I35"/>
    <mergeCell ref="L35:N35"/>
    <mergeCell ref="A22:A23"/>
    <mergeCell ref="B22:B23"/>
    <mergeCell ref="C22:C23"/>
    <mergeCell ref="D22:D23"/>
    <mergeCell ref="E22:E23"/>
    <mergeCell ref="F22:F23"/>
    <mergeCell ref="G22:G23"/>
    <mergeCell ref="L22:L23"/>
    <mergeCell ref="M22:M23"/>
    <mergeCell ref="A12:N12"/>
    <mergeCell ref="A13:D13"/>
    <mergeCell ref="A14:D14"/>
    <mergeCell ref="A15:G15"/>
    <mergeCell ref="H15:N15"/>
    <mergeCell ref="A6:N6"/>
    <mergeCell ref="A8:N8"/>
    <mergeCell ref="A9:N9"/>
    <mergeCell ref="A10:N10"/>
    <mergeCell ref="A11:N11"/>
    <mergeCell ref="A1:N1"/>
    <mergeCell ref="A2:N2"/>
    <mergeCell ref="A3:N3"/>
    <mergeCell ref="A4:N4"/>
    <mergeCell ref="A5:N5"/>
  </mergeCells>
  <pageMargins left="0.25" right="0.25" top="0.75" bottom="0.75" header="0.29861111111111099" footer="0.29861111111111099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Список участников</vt:lpstr>
      <vt:lpstr>ВС Ю-ры 17-18-оф.протокол </vt:lpstr>
      <vt:lpstr>ВС Ю-ки17-18-оф.протокол</vt:lpstr>
      <vt:lpstr>ВС Ю15-16-оф.протокол</vt:lpstr>
      <vt:lpstr>ВС Д15-16-оф.протокол </vt:lpstr>
      <vt:lpstr>ВС Ю13-14-оф.протокол</vt:lpstr>
      <vt:lpstr>ВС Д 13-14-оф.протокол</vt:lpstr>
      <vt:lpstr>'ВС Д15-16-оф.протокол '!Заголовки_для_печати</vt:lpstr>
      <vt:lpstr>'ВС Ю13-14-оф.протокол'!Заголовки_для_печати</vt:lpstr>
      <vt:lpstr>'ВС Ю15-16-оф.протокол'!Заголовки_для_печати</vt:lpstr>
      <vt:lpstr>'ВС Ю-ки17-18-оф.протокол'!Заголовки_для_печати</vt:lpstr>
      <vt:lpstr>'ВС Ю-ры 17-18-оф.протокол '!Заголовки_для_печати</vt:lpstr>
      <vt:lpstr>'ВС Д15-16-оф.протокол '!Область_печати</vt:lpstr>
      <vt:lpstr>'ВС Ю13-14-оф.протокол'!Область_печати</vt:lpstr>
      <vt:lpstr>'ВС Ю15-16-оф.протокол'!Область_печати</vt:lpstr>
      <vt:lpstr>'ВС Ю-ки17-18-оф.протокол'!Область_печати</vt:lpstr>
      <vt:lpstr>'ВС Ю-ры 17-18-оф.протокол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Андрей Андриянов</cp:lastModifiedBy>
  <dcterms:created xsi:type="dcterms:W3CDTF">2025-03-24T13:07:00Z</dcterms:created>
  <dcterms:modified xsi:type="dcterms:W3CDTF">2025-05-27T10:05:39Z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9E963B7315CE4405B33A9469C40164B5_13</vt:lpwstr>
  </property>
  <property fmtid="{D5CDD505-2E9C-101B-9397-08002B2CF9AE}" pid="3" name="KSOProductBuildVer">
    <vt:lpwstr>1049-12.2.0.21179</vt:lpwstr>
  </property>
</Properties>
</file>