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2\Пртоколы 2022\2022 Шоссе\Удмуртская Республика\"/>
    </mc:Choice>
  </mc:AlternateContent>
  <xr:revisionPtr revIDLastSave="0" documentId="13_ncr:1_{971AE09B-7369-409B-B8FE-653272A77E0B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Мужчины" sheetId="83" r:id="rId1"/>
  </sheets>
  <definedNames>
    <definedName name="_xlnm.Print_Titles" localSheetId="0">Мужчины!$21:$22</definedName>
    <definedName name="_xlnm.Print_Area" localSheetId="0">Мужчины!$A$1:$L$85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83" l="1"/>
  <c r="J33" i="83"/>
  <c r="I34" i="83"/>
  <c r="J34" i="83"/>
  <c r="I35" i="83"/>
  <c r="J35" i="83"/>
  <c r="I36" i="83"/>
  <c r="J36" i="83"/>
  <c r="I37" i="83"/>
  <c r="J37" i="83"/>
  <c r="I38" i="83"/>
  <c r="J38" i="83"/>
  <c r="I39" i="83"/>
  <c r="J39" i="83"/>
  <c r="J24" i="83" l="1"/>
  <c r="J25" i="83"/>
  <c r="J26" i="83"/>
  <c r="J27" i="83"/>
  <c r="J28" i="83"/>
  <c r="J29" i="83"/>
  <c r="J30" i="83"/>
  <c r="J31" i="83"/>
  <c r="J32" i="83"/>
  <c r="J23" i="83"/>
  <c r="I25" i="83"/>
  <c r="I26" i="83"/>
  <c r="I27" i="83"/>
  <c r="I28" i="83"/>
  <c r="I29" i="83"/>
  <c r="I30" i="83"/>
  <c r="I31" i="83"/>
  <c r="I32" i="83"/>
  <c r="I24" i="83"/>
  <c r="L74" i="83"/>
  <c r="L73" i="83"/>
  <c r="L72" i="83"/>
  <c r="L71" i="83"/>
  <c r="L70" i="83"/>
  <c r="H85" i="83"/>
  <c r="E85" i="83"/>
  <c r="L76" i="83"/>
  <c r="L75" i="83"/>
</calcChain>
</file>

<file path=xl/sharedStrings.xml><?xml version="1.0" encoding="utf-8"?>
<sst xmlns="http://schemas.openxmlformats.org/spreadsheetml/2006/main" count="224" uniqueCount="97">
  <si>
    <t>Министерство спорта Российской Федерации</t>
  </si>
  <si>
    <t>ФАМИЛИЯ ИМЯ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</si>
  <si>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</si>
  <si>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</si>
  <si>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</si>
  <si>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</si>
  <si>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</si>
  <si>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</si>
  <si>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</si>
  <si>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</si>
  <si>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</si>
  <si>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</si>
  <si>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</si>
  <si>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МС</t>
  </si>
  <si>
    <t>Удмуртская Республика</t>
  </si>
  <si>
    <t>Федерация велосипедного спорта Удмуртской Республики</t>
  </si>
  <si>
    <t>по велосипедному спорту</t>
  </si>
  <si>
    <t>Министерство по физической культуре, спорту и молодежной политике Удмуртской Республики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</si>
  <si>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</si>
  <si>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</si>
  <si>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</si>
  <si>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</si>
  <si>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</si>
  <si>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</si>
  <si>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</si>
  <si>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</si>
  <si>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</si>
  <si>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</t>
    </r>
  </si>
  <si>
    <t>НАЧАЛО ГОНКИ:</t>
  </si>
  <si>
    <t>ОКОНЧАНИЕ ГОНКИ:</t>
  </si>
  <si>
    <t>НФ</t>
  </si>
  <si>
    <t>СУДЬЯ НА ФИНИШЕ</t>
  </si>
  <si>
    <t>4</t>
  </si>
  <si>
    <t>ЖДАНОВ В.С. (1К, г. ИЖЕВСК)</t>
  </si>
  <si>
    <t>САДРОВ Е.В. (1К, г. ИЖЕВСК)</t>
  </si>
  <si>
    <t>ХАРИН В.В. (ВК, г. ИЖЕВСК)</t>
  </si>
  <si>
    <t>№ ВРВС: 0080671811Я</t>
  </si>
  <si>
    <t>№ ЕКП 2022: 5085</t>
  </si>
  <si>
    <t>ЗМС</t>
  </si>
  <si>
    <t>МСМК</t>
  </si>
  <si>
    <t>1 СР</t>
  </si>
  <si>
    <t>2 СР</t>
  </si>
  <si>
    <t>3 СР</t>
  </si>
  <si>
    <t>ТЕХНИЧЕСКИЙ ДЕЛЕГАТ</t>
  </si>
  <si>
    <t>ДАТА РОЖД.</t>
  </si>
  <si>
    <t>РИКУНОВ Петр</t>
  </si>
  <si>
    <t>ШУЛЬЧЕНКО Никита</t>
  </si>
  <si>
    <t>СТЕПАНОВ Андрей</t>
  </si>
  <si>
    <t>БЕРЕЗНЯК Александр</t>
  </si>
  <si>
    <t>МИЛЛЕР Кирилл</t>
  </si>
  <si>
    <t>САВЕЛЬЕВ Денис</t>
  </si>
  <si>
    <t>КИРЖАЙКИН Никита</t>
  </si>
  <si>
    <t>ПОПОВ Антон</t>
  </si>
  <si>
    <t>ЛАУШКИН Лев</t>
  </si>
  <si>
    <t>ДОКУЧАЕВ Михаил</t>
  </si>
  <si>
    <t>ГУТОВСКИЙ Владислав</t>
  </si>
  <si>
    <t>ПЛАКУШКИН Сергей</t>
  </si>
  <si>
    <t>НИЧИПУРЕНКО Павел</t>
  </si>
  <si>
    <t>МАКСИМОВ Денис</t>
  </si>
  <si>
    <t>КУЗЬМИН Максим</t>
  </si>
  <si>
    <t>ПРОНИН Константин</t>
  </si>
  <si>
    <t>ИВАНЮК Николай</t>
  </si>
  <si>
    <t>НЕКРАСОВ Денис</t>
  </si>
  <si>
    <t>АНИСИМОВ Иван</t>
  </si>
  <si>
    <t>ЧАСОВНИКОВ Артем</t>
  </si>
  <si>
    <t>ЗОТОВ Евгений</t>
  </si>
  <si>
    <t>КУДРИН Алексей</t>
  </si>
  <si>
    <t>ГРИШИН Максим</t>
  </si>
  <si>
    <t>САМОЙЛОВ Даниил</t>
  </si>
  <si>
    <t>ИЛЬИНЫХ Александр</t>
  </si>
  <si>
    <t>РЕВУНОВ Андрей</t>
  </si>
  <si>
    <t>РАДУЛОВ Артем</t>
  </si>
  <si>
    <t>КОЛЕСНИКОВ Максим</t>
  </si>
  <si>
    <t>ДОРОШЕНКО Святослав</t>
  </si>
  <si>
    <t>БАЙДИКОВ Илья</t>
  </si>
  <si>
    <t>ДМИТРИЕВ Иван</t>
  </si>
  <si>
    <t>БАЙДИН Никита</t>
  </si>
  <si>
    <t>ЗИМАРИН Матвей</t>
  </si>
  <si>
    <t>ЛОПАТИН Кирилл</t>
  </si>
  <si>
    <t>САЛОМАТОВ Семен</t>
  </si>
  <si>
    <t>ШИРКОВСКИЙ Николай</t>
  </si>
  <si>
    <t>ЮХАТОВ Сергей</t>
  </si>
  <si>
    <t>ОВЧИННИКОВ Евгений</t>
  </si>
  <si>
    <t>МЕЗЕТОВ Илья</t>
  </si>
  <si>
    <t>ГИЛЬМУТДИНОВ Арслан</t>
  </si>
  <si>
    <t>НС</t>
  </si>
  <si>
    <t>КУЛИКОВ Сергей</t>
  </si>
  <si>
    <t>ЩУРЕНКОВ Анатолий</t>
  </si>
  <si>
    <t>КОМАРОВ Егор</t>
  </si>
  <si>
    <t>ГОРЮШИН Александр</t>
  </si>
  <si>
    <t>ШАКИРОВ Роман</t>
  </si>
  <si>
    <t>Мужчины</t>
  </si>
  <si>
    <t>Региональные соревнования</t>
  </si>
  <si>
    <t xml:space="preserve"> велосипедная гонка "Удмуртская правда"</t>
  </si>
  <si>
    <t>100км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</si>
  <si>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12 мая - 13 мая 2022 ГОДА</t>
    </r>
  </si>
  <si>
    <t>Шоссе - групповая гонка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</si>
</sst>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"/>
    <numFmt numFmtId="165" formatCode="0.000"/>
    <numFmt numFmtId="166" formatCode="0&quot; км&quot;"/>
    <numFmt numFmtId="167" formatCode="h:mm:ss.0"/>
    <numFmt numFmtId="168" formatCode="h:mm:ss.00"/>
    <numFmt numFmtId="169" formatCode="hh:mm:ss"/>
  </numFmts>
  <fonts count="4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3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4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27" applyNumberFormat="0" applyAlignment="0" applyProtection="0"/>
    <xf numFmtId="0" fontId="33" fillId="9" borderId="28" applyNumberFormat="0" applyAlignment="0" applyProtection="0"/>
    <xf numFmtId="0" fontId="34" fillId="9" borderId="27" applyNumberFormat="0" applyAlignment="0" applyProtection="0"/>
    <xf numFmtId="0" fontId="35" fillId="0" borderId="29" applyNumberFormat="0" applyFill="0" applyAlignment="0" applyProtection="0"/>
    <xf numFmtId="0" fontId="36" fillId="10" borderId="3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1" applyNumberFormat="0" applyFill="0" applyAlignment="0" applyProtection="0"/>
    <xf numFmtId="0" fontId="4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9">
    <xf numFmtId="0" fontId="0" fillId="0" borderId="0" xfId="0"/>
    <xf numFmtId="0" fontId="20" fillId="0" borderId="2" xfId="2" applyFont="1" applyBorder="1" applyAlignment="1">
      <alignment horizontal="right" vertical="center"/>
    </xf>
    <xf numFmtId="0" fontId="20" fillId="0" borderId="13" xfId="2" applyFont="1" applyBorder="1" applyAlignment="1">
      <alignment horizontal="right" vertical="center"/>
    </xf>
    <xf numFmtId="0" fontId="20" fillId="0" borderId="3" xfId="2" applyFont="1" applyBorder="1" applyAlignment="1">
      <alignment horizontal="right" vertical="center"/>
    </xf>
    <xf numFmtId="0" fontId="20" fillId="0" borderId="15" xfId="2" applyFont="1" applyBorder="1" applyAlignment="1">
      <alignment horizontal="right" vertical="center"/>
    </xf>
    <xf numFmtId="0" fontId="18" fillId="0" borderId="5" xfId="2" applyFont="1" applyFill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16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8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7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166" fontId="18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8" fillId="0" borderId="6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68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8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8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49" fontId="18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8" fillId="0" borderId="10" xfId="2" applyFont="1" applyBorder="1" applyAlignment="1">
      <alignment horizontal="left" vertical="center"/>
    </xf>
    <xf numFmtId="0" fontId="18" fillId="0" borderId="10" xfId="2" applyFont="1" applyBorder="1" applyAlignment="1">
      <alignment horizontal="center" vertical="center"/>
    </xf>
    <xf numFmtId="0" fontId="10" fillId="0" borderId="10" xfId="2" applyFont="1" applyBorder="1" applyAlignment="1">
      <alignment vertical="center"/>
    </xf>
    <xf numFmtId="49" fontId="18" fillId="0" borderId="17" xfId="2" applyNumberFormat="1" applyFont="1" applyBorder="1" applyAlignment="1">
      <alignment vertical="center"/>
    </xf>
    <xf numFmtId="0" fontId="10" fillId="0" borderId="10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49" fontId="18" fillId="0" borderId="0" xfId="2" applyNumberFormat="1" applyFont="1" applyBorder="1" applyAlignment="1">
      <alignment horizontal="right" vertical="center"/>
    </xf>
    <xf numFmtId="49" fontId="18" fillId="0" borderId="34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8" fillId="0" borderId="14" xfId="2" applyFont="1" applyBorder="1" applyAlignment="1">
      <alignment horizontal="center" vertical="center"/>
    </xf>
    <xf numFmtId="0" fontId="18" fillId="0" borderId="3" xfId="2" applyFont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46" fontId="11" fillId="0" borderId="0" xfId="2" applyNumberFormat="1" applyFont="1" applyBorder="1" applyAlignment="1">
      <alignment vertical="center"/>
    </xf>
    <xf numFmtId="21" fontId="18" fillId="0" borderId="0" xfId="2" applyNumberFormat="1" applyFont="1" applyBorder="1" applyAlignment="1">
      <alignment vertical="center"/>
    </xf>
    <xf numFmtId="9" fontId="18" fillId="0" borderId="0" xfId="2" applyNumberFormat="1" applyFont="1" applyBorder="1" applyAlignment="1">
      <alignment horizontal="right" vertical="center"/>
    </xf>
    <xf numFmtId="0" fontId="18" fillId="0" borderId="0" xfId="2" applyFont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46" fontId="11" fillId="0" borderId="0" xfId="2" applyNumberFormat="1" applyFont="1" applyBorder="1" applyAlignment="1">
      <alignment horizontal="center" vertical="center"/>
    </xf>
    <xf numFmtId="21" fontId="10" fillId="0" borderId="0" xfId="2" applyNumberFormat="1" applyFont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6" fillId="0" borderId="1" xfId="13" applyFont="1" applyFill="1" applyBorder="1" applyAlignment="1">
      <alignment vertical="center" wrapText="1"/>
    </xf>
    <xf numFmtId="14" fontId="46" fillId="0" borderId="1" xfId="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48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8" fillId="0" borderId="21" xfId="2" applyFont="1" applyBorder="1" applyAlignment="1">
      <alignment horizontal="right" vertical="center"/>
    </xf>
    <xf numFmtId="0" fontId="17" fillId="0" borderId="21" xfId="0" applyFont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right" vertical="center"/>
    </xf>
    <xf numFmtId="0" fontId="1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2" borderId="37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20" fillId="4" borderId="20" xfId="2" applyFont="1" applyFill="1" applyBorder="1" applyAlignment="1">
      <alignment horizontal="center" vertical="center"/>
    </xf>
    <xf numFmtId="0" fontId="20" fillId="4" borderId="21" xfId="2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20" fillId="4" borderId="22" xfId="2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17" fillId="2" borderId="33" xfId="2" applyFont="1" applyFill="1" applyBorder="1" applyAlignment="1">
      <alignment horizontal="center" vertical="center"/>
    </xf>
    <xf numFmtId="0" fontId="17" fillId="2" borderId="35" xfId="2" applyFont="1" applyFill="1" applyBorder="1" applyAlignment="1">
      <alignment horizontal="center" vertical="center"/>
    </xf>
    <xf numFmtId="0" fontId="17" fillId="2" borderId="32" xfId="2" applyFont="1" applyFill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 xr:uid="{00000000-0005-0000-0000-000001000000}"/>
    <cellStyle name="20% - Акцент1 3" xfId="72" xr:uid="{00000000-0005-0000-0000-000002000000}"/>
    <cellStyle name="20% — акцент2" xfId="35" builtinId="34" customBuiltin="1"/>
    <cellStyle name="20% - Акцент2 2" xfId="60" xr:uid="{00000000-0005-0000-0000-000004000000}"/>
    <cellStyle name="20% - Акцент2 3" xfId="74" xr:uid="{00000000-0005-0000-0000-000005000000}"/>
    <cellStyle name="20% — акцент3" xfId="39" builtinId="38" customBuiltin="1"/>
    <cellStyle name="20% - Акцент3 2" xfId="62" xr:uid="{00000000-0005-0000-0000-000007000000}"/>
    <cellStyle name="20% - Акцент3 3" xfId="76" xr:uid="{00000000-0005-0000-0000-000008000000}"/>
    <cellStyle name="20% — акцент4" xfId="43" builtinId="42" customBuiltin="1"/>
    <cellStyle name="20% - Акцент4 2" xfId="64" xr:uid="{00000000-0005-0000-0000-00000A000000}"/>
    <cellStyle name="20% - Акцент4 3" xfId="78" xr:uid="{00000000-0005-0000-0000-00000B000000}"/>
    <cellStyle name="20% — акцент5" xfId="47" builtinId="46" customBuiltin="1"/>
    <cellStyle name="20% - Акцент5 2" xfId="66" xr:uid="{00000000-0005-0000-0000-00000D000000}"/>
    <cellStyle name="20% - Акцент5 3" xfId="80" xr:uid="{00000000-0005-0000-0000-00000E000000}"/>
    <cellStyle name="20% — акцент6" xfId="51" builtinId="50" customBuiltin="1"/>
    <cellStyle name="20% - Акцент6 2" xfId="68" xr:uid="{00000000-0005-0000-0000-000010000000}"/>
    <cellStyle name="20% - Акцент6 3" xfId="82" xr:uid="{00000000-0005-0000-0000-000011000000}"/>
    <cellStyle name="40% — акцент1" xfId="32" builtinId="31" customBuiltin="1"/>
    <cellStyle name="40% - Акцент1 2" xfId="59" xr:uid="{00000000-0005-0000-0000-000013000000}"/>
    <cellStyle name="40% - Акцент1 3" xfId="73" xr:uid="{00000000-0005-0000-0000-000014000000}"/>
    <cellStyle name="40% — акцент2" xfId="36" builtinId="35" customBuiltin="1"/>
    <cellStyle name="40% - Акцент2 2" xfId="61" xr:uid="{00000000-0005-0000-0000-000016000000}"/>
    <cellStyle name="40% - Акцент2 3" xfId="75" xr:uid="{00000000-0005-0000-0000-000017000000}"/>
    <cellStyle name="40% — акцент3" xfId="40" builtinId="39" customBuiltin="1"/>
    <cellStyle name="40% - Акцент3 2" xfId="63" xr:uid="{00000000-0005-0000-0000-000019000000}"/>
    <cellStyle name="40% - Акцент3 3" xfId="77" xr:uid="{00000000-0005-0000-0000-00001A000000}"/>
    <cellStyle name="40% — акцент4" xfId="44" builtinId="43" customBuiltin="1"/>
    <cellStyle name="40% - Акцент4 2" xfId="65" xr:uid="{00000000-0005-0000-0000-00001C000000}"/>
    <cellStyle name="40% - Акцент4 3" xfId="79" xr:uid="{00000000-0005-0000-0000-00001D000000}"/>
    <cellStyle name="40% — акцент5" xfId="48" builtinId="47" customBuiltin="1"/>
    <cellStyle name="40% - Акцент5 2" xfId="67" xr:uid="{00000000-0005-0000-0000-00001F000000}"/>
    <cellStyle name="40% - Акцент5 3" xfId="81" xr:uid="{00000000-0005-0000-0000-000020000000}"/>
    <cellStyle name="40% — акцент6" xfId="52" builtinId="51" customBuiltin="1"/>
    <cellStyle name="40% - Акцент6 2" xfId="69" xr:uid="{00000000-0005-0000-0000-000022000000}"/>
    <cellStyle name="40% - Акцент6 3" xfId="83" xr:uid="{00000000-0005-0000-0000-000023000000}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 xr:uid="{00000000-0005-0000-0000-00003C000000}"/>
    <cellStyle name="Обычный 2" xfId="2" xr:uid="{00000000-0005-0000-0000-00003D000000}"/>
    <cellStyle name="Обычный 2 2" xfId="6" xr:uid="{00000000-0005-0000-0000-00003E000000}"/>
    <cellStyle name="Обычный 2 3" xfId="5" xr:uid="{00000000-0005-0000-0000-00003F000000}"/>
    <cellStyle name="Обычный 3" xfId="7" xr:uid="{00000000-0005-0000-0000-000040000000}"/>
    <cellStyle name="Обычный 4" xfId="4" xr:uid="{00000000-0005-0000-0000-000041000000}"/>
    <cellStyle name="Обычный 5" xfId="9" xr:uid="{00000000-0005-0000-0000-000042000000}"/>
    <cellStyle name="Обычный 6" xfId="11" xr:uid="{00000000-0005-0000-0000-000043000000}"/>
    <cellStyle name="Обычный 7" xfId="54" xr:uid="{00000000-0005-0000-0000-000044000000}"/>
    <cellStyle name="Обычный 8" xfId="56" xr:uid="{00000000-0005-0000-0000-000045000000}"/>
    <cellStyle name="Обычный 9" xfId="70" xr:uid="{00000000-0005-0000-0000-000046000000}"/>
    <cellStyle name="Обычный_ID4938_RS 2" xfId="13" xr:uid="{00000000-0005-0000-0000-000047000000}"/>
    <cellStyle name="Обычный_ID4938_RS_1" xfId="8" xr:uid="{00000000-0005-0000-0000-000048000000}"/>
    <cellStyle name="Обычный_Стартовый протокол Смирнов_20101106_Results" xfId="3" xr:uid="{00000000-0005-0000-0000-000049000000}"/>
    <cellStyle name="Плохой" xfId="20" builtinId="27" customBuiltin="1"/>
    <cellStyle name="Пояснение" xfId="28" builtinId="53" customBuiltin="1"/>
    <cellStyle name="Примечание 2" xfId="10" xr:uid="{00000000-0005-0000-0000-00004C000000}"/>
    <cellStyle name="Примечание 3" xfId="12" xr:uid="{00000000-0005-0000-0000-00004D000000}"/>
    <cellStyle name="Примечание 4" xfId="55" xr:uid="{00000000-0005-0000-0000-00004E000000}"/>
    <cellStyle name="Примечание 5" xfId="57" xr:uid="{00000000-0005-0000-0000-00004F000000}"/>
    <cellStyle name="Примечание 6" xfId="71" xr:uid="{00000000-0005-0000-0000-000050000000}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870858</xdr:colOff>
      <xdr:row>0</xdr:row>
      <xdr:rowOff>58966</xdr:rowOff>
    </xdr:from>
    <xdr:to>
      <xdr:col>11</xdr:col>
      <xdr:colOff>1007641</xdr:colOff>
      <xdr:row>2</xdr:row>
      <xdr:rowOff>164119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3572" y="58966"/>
          <a:ext cx="1043926" cy="64943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4534</xdr:rowOff>
    </xdr:from>
    <xdr:to>
      <xdr:col>2</xdr:col>
      <xdr:colOff>259148</xdr:colOff>
      <xdr:row>2</xdr:row>
      <xdr:rowOff>163285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534"/>
          <a:ext cx="1257004" cy="703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W86"/>
  <sheetViews>
    <sheetView tabSelected="1" view="pageBreakPreview" zoomScale="70" zoomScaleNormal="90" zoomScaleSheetLayoutView="70" workbookViewId="0">
      <selection activeCell="R6" sqref="R6"/>
    </sheetView>
  </sheetViews>
  <sheetFormatPr defaultColWidth="9.1796875" defaultRowHeight="13" x14ac:dyDescent="0.25"/>
  <cols>
    <col min="1" max="1" width="7" style="8" customWidth="1"/>
    <col min="2" max="2" width="7.26953125" style="22" bestFit="1" customWidth="1"/>
    <col min="3" max="3" width="12.54296875" style="22" bestFit="1" customWidth="1"/>
    <col min="4" max="4" width="21.54296875" style="8" customWidth="1"/>
    <col min="5" max="5" width="10" style="8" customWidth="1"/>
    <col min="6" max="6" width="7.81640625" style="8" bestFit="1" customWidth="1"/>
    <col min="7" max="7" width="23.81640625" style="8" customWidth="1"/>
    <col min="8" max="8" width="10.1796875" style="8" customWidth="1"/>
    <col min="9" max="9" width="11.1796875" style="8" customWidth="1"/>
    <col min="10" max="10" width="10" style="8" customWidth="1"/>
    <col min="11" max="11" width="13" style="8" customWidth="1"/>
    <col min="12" max="12" width="14.81640625" style="8" customWidth="1"/>
    <col min="13" max="13" width="5.1796875" style="7" customWidth="1"/>
    <col min="14" max="14" width="4.453125" style="7" customWidth="1"/>
    <col min="15" max="15" width="4.81640625" style="8" customWidth="1"/>
    <col min="16" max="16" width="4.54296875" style="8" customWidth="1"/>
    <col min="17" max="17" width="5" style="8" customWidth="1"/>
    <col min="18" max="22" width="5.7265625" style="8" customWidth="1"/>
    <col min="23" max="16384" width="9.1796875" style="8"/>
  </cols>
  <sheetData>
    <row r="1" spans="1:23" ht="21.75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23" ht="21.75" customHeight="1" x14ac:dyDescent="0.25">
      <c r="A2" s="104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3" ht="21.75" customHeight="1" x14ac:dyDescent="0.25">
      <c r="A3" s="104" t="s">
        <v>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3" ht="21.75" customHeight="1" x14ac:dyDescent="0.25">
      <c r="A4" s="104" t="s">
        <v>15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23" ht="5.25" customHeight="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23" s="10" customFormat="1" ht="28.5" x14ac:dyDescent="0.25">
      <c r="A6" s="96" t="s">
        <v>92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W6"/>
    </row>
    <row r="7" spans="1:23" s="10" customFormat="1" ht="19.5" customHeight="1" x14ac:dyDescent="0.25">
      <c r="A7" s="97" t="s">
        <v>16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9"/>
    </row>
    <row r="8" spans="1:23" s="10" customFormat="1" ht="19.5" customHeight="1" thickBot="1" x14ac:dyDescent="0.3">
      <c r="A8" s="97" t="s">
        <v>93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"/>
      <c r="N8" s="9"/>
    </row>
    <row r="9" spans="1:23" ht="19.5" customHeight="1" thickTop="1" x14ac:dyDescent="0.25">
      <c r="A9" s="98" t="s">
        <v>25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100"/>
    </row>
    <row r="10" spans="1:23" ht="18" customHeight="1" x14ac:dyDescent="0.25">
      <c r="A10" s="101" t="s">
        <v>96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3"/>
    </row>
    <row r="11" spans="1:23" ht="19.5" customHeight="1" x14ac:dyDescent="0.25">
      <c r="A11" s="101" t="s">
        <v>91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3"/>
    </row>
    <row r="12" spans="1:23" ht="15.5" x14ac:dyDescent="0.25">
      <c r="A12" s="6" t="s">
        <v>27</v>
      </c>
      <c r="B12" s="11"/>
      <c r="C12" s="11"/>
      <c r="D12" s="12"/>
      <c r="E12" s="13"/>
      <c r="F12" s="13"/>
      <c r="G12" s="14" t="s">
        <v>28</v>
      </c>
      <c r="H12" s="13"/>
      <c r="I12" s="15"/>
      <c r="J12" s="15"/>
      <c r="K12" s="1"/>
      <c r="L12" s="2" t="s">
        <v>36</v>
      </c>
    </row>
    <row r="13" spans="1:23" ht="15.5" x14ac:dyDescent="0.25">
      <c r="A13" s="16" t="s">
        <v>95</v>
      </c>
      <c r="B13" s="17"/>
      <c r="C13" s="17"/>
      <c r="D13" s="18"/>
      <c r="E13" s="18"/>
      <c r="F13" s="18"/>
      <c r="G13" s="19" t="s">
        <v>29</v>
      </c>
      <c r="H13" s="18"/>
      <c r="I13" s="20"/>
      <c r="J13" s="20"/>
      <c r="K13" s="3"/>
      <c r="L13" s="4" t="s">
        <v>37</v>
      </c>
    </row>
    <row r="14" spans="1:23" x14ac:dyDescent="0.25">
      <c r="A14" s="21"/>
      <c r="D14" s="23"/>
      <c r="I14" s="24"/>
      <c r="J14" s="24"/>
      <c r="K14" s="24"/>
      <c r="L14" s="25"/>
    </row>
    <row r="15" spans="1:23" ht="14.5" x14ac:dyDescent="0.25">
      <c r="A15" s="110" t="s">
        <v>6</v>
      </c>
      <c r="B15" s="111"/>
      <c r="C15" s="111"/>
      <c r="D15" s="111"/>
      <c r="E15" s="111"/>
      <c r="F15" s="111"/>
      <c r="G15" s="112"/>
      <c r="H15" s="111"/>
      <c r="I15" s="111"/>
      <c r="J15" s="111"/>
      <c r="K15" s="111"/>
      <c r="L15" s="113"/>
    </row>
    <row r="16" spans="1:23" ht="14.5" x14ac:dyDescent="0.25">
      <c r="A16" s="26" t="s">
        <v>19</v>
      </c>
      <c r="B16" s="27"/>
      <c r="C16" s="27"/>
      <c r="D16" s="28"/>
      <c r="E16" s="29"/>
      <c r="F16" s="28"/>
      <c r="G16" s="30"/>
      <c r="H16" s="31"/>
      <c r="I16" s="32"/>
      <c r="J16" s="32"/>
      <c r="K16" s="50"/>
      <c r="L16" s="33"/>
    </row>
    <row r="17" spans="1:14" ht="14.5" x14ac:dyDescent="0.25">
      <c r="A17" s="26" t="s">
        <v>20</v>
      </c>
      <c r="B17" s="50"/>
      <c r="C17" s="50"/>
      <c r="D17" s="34"/>
      <c r="E17" s="32"/>
      <c r="F17" s="34"/>
      <c r="G17" s="5" t="s">
        <v>35</v>
      </c>
      <c r="H17" s="31"/>
      <c r="I17" s="32"/>
      <c r="J17" s="32"/>
      <c r="K17" s="50"/>
      <c r="L17" s="35"/>
    </row>
    <row r="18" spans="1:14" ht="14.5" x14ac:dyDescent="0.25">
      <c r="A18" s="36" t="s">
        <v>21</v>
      </c>
      <c r="B18" s="27"/>
      <c r="C18" s="27"/>
      <c r="D18" s="32"/>
      <c r="E18" s="29"/>
      <c r="F18" s="28"/>
      <c r="G18" s="37" t="s">
        <v>34</v>
      </c>
      <c r="H18" s="31"/>
      <c r="I18" s="32"/>
      <c r="J18" s="32"/>
      <c r="K18" s="50"/>
      <c r="L18" s="35"/>
    </row>
    <row r="19" spans="1:14" ht="15" thickBot="1" x14ac:dyDescent="0.3">
      <c r="A19" s="89" t="s">
        <v>22</v>
      </c>
      <c r="B19" s="90"/>
      <c r="C19" s="90"/>
      <c r="D19" s="91"/>
      <c r="E19" s="91"/>
      <c r="F19" s="92"/>
      <c r="G19" s="93" t="s">
        <v>33</v>
      </c>
      <c r="H19" s="94" t="s">
        <v>94</v>
      </c>
      <c r="I19" s="91"/>
      <c r="J19" s="91"/>
      <c r="K19" s="90"/>
      <c r="L19" s="95" t="s">
        <v>32</v>
      </c>
    </row>
    <row r="20" spans="1:14" ht="9" customHeight="1" thickTop="1" thickBot="1" x14ac:dyDescent="0.3">
      <c r="A20" s="21"/>
      <c r="L20" s="38"/>
    </row>
    <row r="21" spans="1:14" s="40" customFormat="1" ht="25.5" customHeight="1" thickTop="1" x14ac:dyDescent="0.25">
      <c r="A21" s="114" t="s">
        <v>3</v>
      </c>
      <c r="B21" s="106" t="s">
        <v>9</v>
      </c>
      <c r="C21" s="106" t="s">
        <v>18</v>
      </c>
      <c r="D21" s="106" t="s">
        <v>1</v>
      </c>
      <c r="E21" s="106" t="s">
        <v>44</v>
      </c>
      <c r="F21" s="106" t="s">
        <v>5</v>
      </c>
      <c r="G21" s="106" t="s">
        <v>10</v>
      </c>
      <c r="H21" s="106" t="s">
        <v>4</v>
      </c>
      <c r="I21" s="106" t="s">
        <v>24</v>
      </c>
      <c r="J21" s="106" t="s">
        <v>23</v>
      </c>
      <c r="K21" s="117" t="s">
        <v>26</v>
      </c>
      <c r="L21" s="119" t="s">
        <v>11</v>
      </c>
      <c r="M21" s="39"/>
      <c r="N21" s="39"/>
    </row>
    <row r="22" spans="1:14" s="40" customFormat="1" ht="14.25" customHeight="1" x14ac:dyDescent="0.25">
      <c r="A22" s="115"/>
      <c r="B22" s="107"/>
      <c r="C22" s="107"/>
      <c r="D22" s="107"/>
      <c r="E22" s="107"/>
      <c r="F22" s="107"/>
      <c r="G22" s="107"/>
      <c r="H22" s="107"/>
      <c r="I22" s="107"/>
      <c r="J22" s="107"/>
      <c r="K22" s="118"/>
      <c r="L22" s="120"/>
      <c r="M22" s="39"/>
      <c r="N22" s="39"/>
    </row>
    <row r="23" spans="1:14" ht="24.75" customHeight="1" x14ac:dyDescent="0.25">
      <c r="A23" s="77">
        <v>1</v>
      </c>
      <c r="B23" s="78">
        <v>36</v>
      </c>
      <c r="C23" s="78">
        <v>10010201350</v>
      </c>
      <c r="D23" s="79" t="s">
        <v>45</v>
      </c>
      <c r="E23" s="80">
        <v>35485</v>
      </c>
      <c r="F23" s="81" t="s">
        <v>13</v>
      </c>
      <c r="G23" s="82" t="s">
        <v>14</v>
      </c>
      <c r="H23" s="83">
        <v>0.11738425925925926</v>
      </c>
      <c r="I23" s="83"/>
      <c r="J23" s="76" t="str">
        <f>IFERROR($H$19*3600/(HOUR(H23)*3600+MINUTE(H23)*60+SECOND(H23)),"")</f>
        <v/>
      </c>
      <c r="K23" s="84" t="s">
        <v>13</v>
      </c>
      <c r="L23" s="85"/>
    </row>
    <row r="24" spans="1:14" ht="24.75" customHeight="1" x14ac:dyDescent="0.25">
      <c r="A24" s="77">
        <v>2</v>
      </c>
      <c r="B24" s="78">
        <v>20</v>
      </c>
      <c r="C24" s="78">
        <v>10058295869</v>
      </c>
      <c r="D24" s="79" t="s">
        <v>46</v>
      </c>
      <c r="E24" s="80">
        <v>36311</v>
      </c>
      <c r="F24" s="81" t="s">
        <v>13</v>
      </c>
      <c r="G24" s="82" t="s">
        <v>14</v>
      </c>
      <c r="H24" s="83">
        <v>0.1179513888888889</v>
      </c>
      <c r="I24" s="75">
        <f>H24-$H$23</f>
        <v>5.6712962962963964E-4</v>
      </c>
      <c r="J24" s="76" t="str">
        <f t="shared" ref="J24:J32" si="0">IFERROR($H$19*3600/(HOUR(H24)*3600+MINUTE(H24)*60+SECOND(H24)),"")</f>
        <v/>
      </c>
      <c r="K24" s="84" t="s">
        <v>12</v>
      </c>
      <c r="L24" s="85"/>
    </row>
    <row r="25" spans="1:14" ht="24.75" customHeight="1" x14ac:dyDescent="0.25">
      <c r="A25" s="77">
        <v>3</v>
      </c>
      <c r="B25" s="78">
        <v>38</v>
      </c>
      <c r="C25" s="78">
        <v>10015848063</v>
      </c>
      <c r="D25" s="79" t="s">
        <v>47</v>
      </c>
      <c r="E25" s="80">
        <v>36268</v>
      </c>
      <c r="F25" s="81" t="s">
        <v>13</v>
      </c>
      <c r="G25" s="82" t="s">
        <v>14</v>
      </c>
      <c r="H25" s="83">
        <v>0.1181712962962963</v>
      </c>
      <c r="I25" s="75">
        <f t="shared" ref="I25:I32" si="1">H25-$H$23</f>
        <v>7.8703703703704442E-4</v>
      </c>
      <c r="J25" s="76" t="str">
        <f t="shared" si="0"/>
        <v/>
      </c>
      <c r="K25" s="84" t="s">
        <v>12</v>
      </c>
      <c r="L25" s="85"/>
    </row>
    <row r="26" spans="1:14" ht="24.75" customHeight="1" x14ac:dyDescent="0.25">
      <c r="A26" s="77">
        <v>4</v>
      </c>
      <c r="B26" s="78">
        <v>37</v>
      </c>
      <c r="C26" s="78">
        <v>10036058217</v>
      </c>
      <c r="D26" s="79" t="s">
        <v>48</v>
      </c>
      <c r="E26" s="80">
        <v>37200</v>
      </c>
      <c r="F26" s="81" t="s">
        <v>13</v>
      </c>
      <c r="G26" s="82" t="s">
        <v>14</v>
      </c>
      <c r="H26" s="83">
        <v>0.11863425925925926</v>
      </c>
      <c r="I26" s="75">
        <f t="shared" si="1"/>
        <v>1.2500000000000011E-3</v>
      </c>
      <c r="J26" s="76" t="str">
        <f t="shared" si="0"/>
        <v/>
      </c>
      <c r="K26" s="84" t="s">
        <v>12</v>
      </c>
      <c r="L26" s="85"/>
    </row>
    <row r="27" spans="1:14" ht="24.75" customHeight="1" x14ac:dyDescent="0.25">
      <c r="A27" s="77">
        <v>5</v>
      </c>
      <c r="B27" s="78">
        <v>39</v>
      </c>
      <c r="C27" s="78">
        <v>10053688268</v>
      </c>
      <c r="D27" s="79" t="s">
        <v>49</v>
      </c>
      <c r="E27" s="80">
        <v>37973</v>
      </c>
      <c r="F27" s="81" t="s">
        <v>12</v>
      </c>
      <c r="G27" s="82" t="s">
        <v>14</v>
      </c>
      <c r="H27" s="83">
        <v>0.11902777777777777</v>
      </c>
      <c r="I27" s="75">
        <f t="shared" si="1"/>
        <v>1.6435185185185164E-3</v>
      </c>
      <c r="J27" s="76" t="str">
        <f t="shared" si="0"/>
        <v/>
      </c>
      <c r="K27" s="84" t="s">
        <v>12</v>
      </c>
      <c r="L27" s="85"/>
    </row>
    <row r="28" spans="1:14" ht="24.75" customHeight="1" x14ac:dyDescent="0.25">
      <c r="A28" s="77">
        <v>6</v>
      </c>
      <c r="B28" s="78">
        <v>22</v>
      </c>
      <c r="C28" s="78">
        <v>10036028410</v>
      </c>
      <c r="D28" s="79" t="s">
        <v>50</v>
      </c>
      <c r="E28" s="80">
        <v>37061</v>
      </c>
      <c r="F28" s="81" t="s">
        <v>13</v>
      </c>
      <c r="G28" s="82" t="s">
        <v>14</v>
      </c>
      <c r="H28" s="83">
        <v>0.11965277777777777</v>
      </c>
      <c r="I28" s="75">
        <f t="shared" si="1"/>
        <v>2.2685185185185169E-3</v>
      </c>
      <c r="J28" s="76" t="str">
        <f t="shared" si="0"/>
        <v/>
      </c>
      <c r="K28" s="84" t="s">
        <v>12</v>
      </c>
      <c r="L28" s="85"/>
    </row>
    <row r="29" spans="1:14" ht="24.75" customHeight="1" x14ac:dyDescent="0.25">
      <c r="A29" s="77">
        <v>7</v>
      </c>
      <c r="B29" s="78">
        <v>11</v>
      </c>
      <c r="C29" s="78">
        <v>10010085960</v>
      </c>
      <c r="D29" s="79" t="s">
        <v>51</v>
      </c>
      <c r="E29" s="80">
        <v>34246</v>
      </c>
      <c r="F29" s="81" t="s">
        <v>13</v>
      </c>
      <c r="G29" s="82" t="s">
        <v>14</v>
      </c>
      <c r="H29" s="83">
        <v>0.12079861111111112</v>
      </c>
      <c r="I29" s="75">
        <f t="shared" si="1"/>
        <v>3.4143518518518629E-3</v>
      </c>
      <c r="J29" s="76" t="str">
        <f t="shared" si="0"/>
        <v/>
      </c>
      <c r="K29" s="84" t="s">
        <v>12</v>
      </c>
      <c r="L29" s="85"/>
    </row>
    <row r="30" spans="1:14" ht="24.75" customHeight="1" x14ac:dyDescent="0.25">
      <c r="A30" s="77">
        <v>8</v>
      </c>
      <c r="B30" s="78">
        <v>1</v>
      </c>
      <c r="C30" s="78">
        <v>10015328509</v>
      </c>
      <c r="D30" s="79" t="s">
        <v>52</v>
      </c>
      <c r="E30" s="80">
        <v>36190</v>
      </c>
      <c r="F30" s="81" t="s">
        <v>13</v>
      </c>
      <c r="G30" s="82" t="s">
        <v>14</v>
      </c>
      <c r="H30" s="83">
        <v>0.12886574074074073</v>
      </c>
      <c r="I30" s="75">
        <f t="shared" si="1"/>
        <v>1.1481481481481468E-2</v>
      </c>
      <c r="J30" s="76" t="str">
        <f t="shared" si="0"/>
        <v/>
      </c>
      <c r="K30" s="84" t="s">
        <v>12</v>
      </c>
      <c r="L30" s="85"/>
    </row>
    <row r="31" spans="1:14" ht="24.75" customHeight="1" x14ac:dyDescent="0.25">
      <c r="A31" s="77">
        <v>9</v>
      </c>
      <c r="B31" s="78">
        <v>3</v>
      </c>
      <c r="C31" s="78">
        <v>10052694121</v>
      </c>
      <c r="D31" s="79" t="s">
        <v>53</v>
      </c>
      <c r="E31" s="80">
        <v>37587</v>
      </c>
      <c r="F31" s="81" t="s">
        <v>13</v>
      </c>
      <c r="G31" s="82" t="s">
        <v>14</v>
      </c>
      <c r="H31" s="83">
        <v>0.12890046296296295</v>
      </c>
      <c r="I31" s="75">
        <f t="shared" si="1"/>
        <v>1.1516203703703695E-2</v>
      </c>
      <c r="J31" s="76" t="str">
        <f t="shared" si="0"/>
        <v/>
      </c>
      <c r="K31" s="84" t="s">
        <v>12</v>
      </c>
      <c r="L31" s="85"/>
    </row>
    <row r="32" spans="1:14" ht="24.75" customHeight="1" x14ac:dyDescent="0.25">
      <c r="A32" s="77">
        <v>10</v>
      </c>
      <c r="B32" s="78">
        <v>26</v>
      </c>
      <c r="C32" s="78">
        <v>10080256265</v>
      </c>
      <c r="D32" s="79" t="s">
        <v>54</v>
      </c>
      <c r="E32" s="80">
        <v>37809</v>
      </c>
      <c r="F32" s="81" t="s">
        <v>12</v>
      </c>
      <c r="G32" s="82" t="s">
        <v>14</v>
      </c>
      <c r="H32" s="83">
        <v>0.13047453703703704</v>
      </c>
      <c r="I32" s="75">
        <f t="shared" si="1"/>
        <v>1.3090277777777784E-2</v>
      </c>
      <c r="J32" s="76" t="str">
        <f t="shared" si="0"/>
        <v/>
      </c>
      <c r="K32" s="84" t="s">
        <v>12</v>
      </c>
      <c r="L32" s="85"/>
    </row>
    <row r="33" spans="1:12" ht="24.75" customHeight="1" x14ac:dyDescent="0.25">
      <c r="A33" s="77">
        <v>11</v>
      </c>
      <c r="B33" s="78">
        <v>4</v>
      </c>
      <c r="C33" s="78">
        <v>10036091660</v>
      </c>
      <c r="D33" s="79" t="s">
        <v>55</v>
      </c>
      <c r="E33" s="80">
        <v>37869</v>
      </c>
      <c r="F33" s="81" t="s">
        <v>12</v>
      </c>
      <c r="G33" s="82" t="s">
        <v>14</v>
      </c>
      <c r="H33" s="83">
        <v>0.13086805555555556</v>
      </c>
      <c r="I33" s="75">
        <f t="shared" ref="I33:I39" si="2">H33-$H$23</f>
        <v>1.3483796296296299E-2</v>
      </c>
      <c r="J33" s="76" t="str">
        <f t="shared" ref="J33:J39" si="3">IFERROR($H$19*3600/(HOUR(H33)*3600+MINUTE(H33)*60+SECOND(H33)),"")</f>
        <v/>
      </c>
      <c r="K33" s="84" t="s">
        <v>12</v>
      </c>
      <c r="L33" s="85"/>
    </row>
    <row r="34" spans="1:12" ht="24.75" customHeight="1" x14ac:dyDescent="0.25">
      <c r="A34" s="77">
        <v>12</v>
      </c>
      <c r="B34" s="78">
        <v>8</v>
      </c>
      <c r="C34" s="78">
        <v>10014375885</v>
      </c>
      <c r="D34" s="79" t="s">
        <v>56</v>
      </c>
      <c r="E34" s="80">
        <v>35577</v>
      </c>
      <c r="F34" s="81" t="s">
        <v>13</v>
      </c>
      <c r="G34" s="82" t="s">
        <v>14</v>
      </c>
      <c r="H34" s="83">
        <v>0.13236111111111112</v>
      </c>
      <c r="I34" s="75">
        <f t="shared" si="2"/>
        <v>1.4976851851851866E-2</v>
      </c>
      <c r="J34" s="76" t="str">
        <f t="shared" si="3"/>
        <v/>
      </c>
      <c r="K34" s="84" t="s">
        <v>12</v>
      </c>
      <c r="L34" s="85"/>
    </row>
    <row r="35" spans="1:12" ht="24.75" customHeight="1" x14ac:dyDescent="0.25">
      <c r="A35" s="77">
        <v>13</v>
      </c>
      <c r="B35" s="78">
        <v>12</v>
      </c>
      <c r="C35" s="78">
        <v>10010193367</v>
      </c>
      <c r="D35" s="79" t="s">
        <v>57</v>
      </c>
      <c r="E35" s="80">
        <v>36098</v>
      </c>
      <c r="F35" s="81" t="s">
        <v>13</v>
      </c>
      <c r="G35" s="82" t="s">
        <v>14</v>
      </c>
      <c r="H35" s="83">
        <v>0.13355324074074074</v>
      </c>
      <c r="I35" s="75">
        <f t="shared" si="2"/>
        <v>1.6168981481481479E-2</v>
      </c>
      <c r="J35" s="76" t="str">
        <f t="shared" si="3"/>
        <v/>
      </c>
      <c r="K35" s="87"/>
      <c r="L35" s="85"/>
    </row>
    <row r="36" spans="1:12" ht="24.75" customHeight="1" x14ac:dyDescent="0.25">
      <c r="A36" s="77">
        <v>14</v>
      </c>
      <c r="B36" s="78">
        <v>23</v>
      </c>
      <c r="C36" s="78">
        <v>10036087115</v>
      </c>
      <c r="D36" s="79" t="s">
        <v>58</v>
      </c>
      <c r="E36" s="80">
        <v>37112</v>
      </c>
      <c r="F36" s="81" t="s">
        <v>13</v>
      </c>
      <c r="G36" s="82" t="s">
        <v>14</v>
      </c>
      <c r="H36" s="83">
        <v>0.13938657407407407</v>
      </c>
      <c r="I36" s="75">
        <f t="shared" si="2"/>
        <v>2.2002314814814808E-2</v>
      </c>
      <c r="J36" s="76" t="str">
        <f t="shared" si="3"/>
        <v/>
      </c>
      <c r="K36" s="87"/>
      <c r="L36" s="85"/>
    </row>
    <row r="37" spans="1:12" ht="24.75" customHeight="1" x14ac:dyDescent="0.25">
      <c r="A37" s="77">
        <v>15</v>
      </c>
      <c r="B37" s="78">
        <v>40</v>
      </c>
      <c r="C37" s="78">
        <v>10007652068</v>
      </c>
      <c r="D37" s="79" t="s">
        <v>59</v>
      </c>
      <c r="E37" s="80">
        <v>32346</v>
      </c>
      <c r="F37" s="81" t="s">
        <v>12</v>
      </c>
      <c r="G37" s="82" t="s">
        <v>14</v>
      </c>
      <c r="H37" s="83">
        <v>0.13947916666666668</v>
      </c>
      <c r="I37" s="75">
        <f t="shared" si="2"/>
        <v>2.2094907407407424E-2</v>
      </c>
      <c r="J37" s="76" t="str">
        <f t="shared" si="3"/>
        <v/>
      </c>
      <c r="K37" s="87"/>
      <c r="L37" s="85"/>
    </row>
    <row r="38" spans="1:12" ht="24.75" customHeight="1" x14ac:dyDescent="0.25">
      <c r="A38" s="77">
        <v>16</v>
      </c>
      <c r="B38" s="78">
        <v>31</v>
      </c>
      <c r="C38" s="78">
        <v>10036043059</v>
      </c>
      <c r="D38" s="79" t="s">
        <v>60</v>
      </c>
      <c r="E38" s="80">
        <v>36901</v>
      </c>
      <c r="F38" s="81" t="s">
        <v>12</v>
      </c>
      <c r="G38" s="82" t="s">
        <v>14</v>
      </c>
      <c r="H38" s="83">
        <v>0.15353009259259259</v>
      </c>
      <c r="I38" s="75">
        <f t="shared" si="2"/>
        <v>3.6145833333333335E-2</v>
      </c>
      <c r="J38" s="76" t="str">
        <f t="shared" si="3"/>
        <v/>
      </c>
      <c r="K38" s="87"/>
      <c r="L38" s="85"/>
    </row>
    <row r="39" spans="1:12" ht="24.75" customHeight="1" x14ac:dyDescent="0.25">
      <c r="A39" s="77">
        <v>17</v>
      </c>
      <c r="B39" s="78">
        <v>21</v>
      </c>
      <c r="C39" s="78">
        <v>10056061435</v>
      </c>
      <c r="D39" s="79" t="s">
        <v>61</v>
      </c>
      <c r="E39" s="80">
        <v>36326</v>
      </c>
      <c r="F39" s="81" t="s">
        <v>40</v>
      </c>
      <c r="G39" s="82" t="s">
        <v>14</v>
      </c>
      <c r="H39" s="83">
        <v>0.13545138888888889</v>
      </c>
      <c r="I39" s="75">
        <f t="shared" si="2"/>
        <v>1.8067129629629627E-2</v>
      </c>
      <c r="J39" s="76" t="str">
        <f t="shared" si="3"/>
        <v/>
      </c>
      <c r="K39" s="87"/>
      <c r="L39" s="85"/>
    </row>
    <row r="40" spans="1:12" ht="24.75" customHeight="1" x14ac:dyDescent="0.25">
      <c r="A40" s="77" t="s">
        <v>30</v>
      </c>
      <c r="B40" s="78">
        <v>29</v>
      </c>
      <c r="C40" s="78">
        <v>10009691900</v>
      </c>
      <c r="D40" s="79" t="s">
        <v>62</v>
      </c>
      <c r="E40" s="80">
        <v>35480</v>
      </c>
      <c r="F40" s="81" t="s">
        <v>13</v>
      </c>
      <c r="G40" s="82" t="s">
        <v>14</v>
      </c>
      <c r="H40" s="83"/>
      <c r="I40" s="83"/>
      <c r="J40" s="86"/>
      <c r="K40" s="87"/>
      <c r="L40" s="85"/>
    </row>
    <row r="41" spans="1:12" ht="24.75" customHeight="1" x14ac:dyDescent="0.25">
      <c r="A41" s="77" t="s">
        <v>30</v>
      </c>
      <c r="B41" s="78">
        <v>9</v>
      </c>
      <c r="C41" s="78">
        <v>10036060742</v>
      </c>
      <c r="D41" s="79" t="s">
        <v>63</v>
      </c>
      <c r="E41" s="80">
        <v>37731</v>
      </c>
      <c r="F41" s="81" t="s">
        <v>12</v>
      </c>
      <c r="G41" s="82" t="s">
        <v>14</v>
      </c>
      <c r="H41" s="83"/>
      <c r="I41" s="83"/>
      <c r="J41" s="86"/>
      <c r="K41" s="87"/>
      <c r="L41" s="85"/>
    </row>
    <row r="42" spans="1:12" ht="24.75" customHeight="1" x14ac:dyDescent="0.25">
      <c r="A42" s="77" t="s">
        <v>30</v>
      </c>
      <c r="B42" s="78">
        <v>2</v>
      </c>
      <c r="C42" s="78">
        <v>10036013555</v>
      </c>
      <c r="D42" s="79" t="s">
        <v>64</v>
      </c>
      <c r="E42" s="80">
        <v>37278</v>
      </c>
      <c r="F42" s="81" t="s">
        <v>13</v>
      </c>
      <c r="G42" s="82" t="s">
        <v>14</v>
      </c>
      <c r="H42" s="83"/>
      <c r="I42" s="83"/>
      <c r="J42" s="86"/>
      <c r="K42" s="87"/>
      <c r="L42" s="85"/>
    </row>
    <row r="43" spans="1:12" ht="24.75" customHeight="1" x14ac:dyDescent="0.25">
      <c r="A43" s="77" t="s">
        <v>30</v>
      </c>
      <c r="B43" s="78">
        <v>5</v>
      </c>
      <c r="C43" s="78">
        <v>10013773273</v>
      </c>
      <c r="D43" s="79" t="s">
        <v>65</v>
      </c>
      <c r="E43" s="80">
        <v>34566</v>
      </c>
      <c r="F43" s="81" t="s">
        <v>13</v>
      </c>
      <c r="G43" s="82" t="s">
        <v>14</v>
      </c>
      <c r="H43" s="83"/>
      <c r="I43" s="83"/>
      <c r="J43" s="86"/>
      <c r="K43" s="87"/>
      <c r="L43" s="85"/>
    </row>
    <row r="44" spans="1:12" ht="24.75" customHeight="1" x14ac:dyDescent="0.25">
      <c r="A44" s="77" t="s">
        <v>30</v>
      </c>
      <c r="B44" s="78">
        <v>19</v>
      </c>
      <c r="C44" s="78">
        <v>10034923216</v>
      </c>
      <c r="D44" s="79" t="s">
        <v>66</v>
      </c>
      <c r="E44" s="80">
        <v>35595</v>
      </c>
      <c r="F44" s="81" t="s">
        <v>12</v>
      </c>
      <c r="G44" s="82" t="s">
        <v>14</v>
      </c>
      <c r="H44" s="83"/>
      <c r="I44" s="83"/>
      <c r="J44" s="86"/>
      <c r="K44" s="87"/>
      <c r="L44" s="85"/>
    </row>
    <row r="45" spans="1:12" ht="24.75" customHeight="1" x14ac:dyDescent="0.25">
      <c r="A45" s="77" t="s">
        <v>30</v>
      </c>
      <c r="B45" s="78">
        <v>18</v>
      </c>
      <c r="C45" s="78">
        <v>10015063070</v>
      </c>
      <c r="D45" s="79" t="s">
        <v>67</v>
      </c>
      <c r="E45" s="80">
        <v>35471</v>
      </c>
      <c r="F45" s="81" t="s">
        <v>13</v>
      </c>
      <c r="G45" s="82" t="s">
        <v>14</v>
      </c>
      <c r="H45" s="83"/>
      <c r="I45" s="83"/>
      <c r="J45" s="86"/>
      <c r="K45" s="88"/>
      <c r="L45" s="85"/>
    </row>
    <row r="46" spans="1:12" ht="24.75" customHeight="1" x14ac:dyDescent="0.25">
      <c r="A46" s="77" t="s">
        <v>30</v>
      </c>
      <c r="B46" s="78">
        <v>24</v>
      </c>
      <c r="C46" s="78">
        <v>10036065893</v>
      </c>
      <c r="D46" s="79" t="s">
        <v>68</v>
      </c>
      <c r="E46" s="80">
        <v>37701</v>
      </c>
      <c r="F46" s="81" t="s">
        <v>12</v>
      </c>
      <c r="G46" s="82" t="s">
        <v>14</v>
      </c>
      <c r="H46" s="83"/>
      <c r="I46" s="83"/>
      <c r="J46" s="86"/>
      <c r="K46" s="88"/>
      <c r="L46" s="85"/>
    </row>
    <row r="47" spans="1:12" ht="24.75" customHeight="1" x14ac:dyDescent="0.25">
      <c r="A47" s="77" t="s">
        <v>30</v>
      </c>
      <c r="B47" s="78">
        <v>28</v>
      </c>
      <c r="C47" s="78">
        <v>10034963834</v>
      </c>
      <c r="D47" s="79" t="s">
        <v>69</v>
      </c>
      <c r="E47" s="80">
        <v>34668</v>
      </c>
      <c r="F47" s="81" t="s">
        <v>40</v>
      </c>
      <c r="G47" s="82" t="s">
        <v>14</v>
      </c>
      <c r="H47" s="83"/>
      <c r="I47" s="83"/>
      <c r="J47" s="86"/>
      <c r="K47" s="88"/>
      <c r="L47" s="85"/>
    </row>
    <row r="48" spans="1:12" ht="24.75" customHeight="1" x14ac:dyDescent="0.25">
      <c r="A48" s="77" t="s">
        <v>30</v>
      </c>
      <c r="B48" s="78">
        <v>44</v>
      </c>
      <c r="C48" s="78">
        <v>10006470991</v>
      </c>
      <c r="D48" s="79" t="s">
        <v>70</v>
      </c>
      <c r="E48" s="80">
        <v>32632</v>
      </c>
      <c r="F48" s="81" t="s">
        <v>12</v>
      </c>
      <c r="G48" s="82" t="s">
        <v>14</v>
      </c>
      <c r="H48" s="83"/>
      <c r="I48" s="83"/>
      <c r="J48" s="86"/>
      <c r="K48" s="88"/>
      <c r="L48" s="85"/>
    </row>
    <row r="49" spans="1:12" ht="24.75" customHeight="1" x14ac:dyDescent="0.25">
      <c r="A49" s="77" t="s">
        <v>30</v>
      </c>
      <c r="B49" s="78">
        <v>14</v>
      </c>
      <c r="C49" s="78">
        <v>10113209589</v>
      </c>
      <c r="D49" s="79" t="s">
        <v>71</v>
      </c>
      <c r="E49" s="80">
        <v>37699</v>
      </c>
      <c r="F49" s="81" t="s">
        <v>12</v>
      </c>
      <c r="G49" s="82" t="s">
        <v>14</v>
      </c>
      <c r="H49" s="83"/>
      <c r="I49" s="83"/>
      <c r="J49" s="86"/>
      <c r="K49" s="88"/>
      <c r="L49" s="85"/>
    </row>
    <row r="50" spans="1:12" ht="24.75" customHeight="1" x14ac:dyDescent="0.25">
      <c r="A50" s="77" t="s">
        <v>30</v>
      </c>
      <c r="B50" s="78">
        <v>46</v>
      </c>
      <c r="C50" s="78">
        <v>10054015947</v>
      </c>
      <c r="D50" s="79" t="s">
        <v>72</v>
      </c>
      <c r="E50" s="80">
        <v>37729</v>
      </c>
      <c r="F50" s="81" t="s">
        <v>12</v>
      </c>
      <c r="G50" s="82" t="s">
        <v>14</v>
      </c>
      <c r="H50" s="83"/>
      <c r="I50" s="83"/>
      <c r="J50" s="86"/>
      <c r="K50" s="88"/>
      <c r="L50" s="85"/>
    </row>
    <row r="51" spans="1:12" ht="24.75" customHeight="1" x14ac:dyDescent="0.25">
      <c r="A51" s="77" t="s">
        <v>30</v>
      </c>
      <c r="B51" s="78">
        <v>25</v>
      </c>
      <c r="C51" s="78">
        <v>10056231183</v>
      </c>
      <c r="D51" s="79" t="s">
        <v>73</v>
      </c>
      <c r="E51" s="80">
        <v>37756</v>
      </c>
      <c r="F51" s="81" t="s">
        <v>12</v>
      </c>
      <c r="G51" s="82" t="s">
        <v>14</v>
      </c>
      <c r="H51" s="83"/>
      <c r="I51" s="83"/>
      <c r="J51" s="86"/>
      <c r="K51" s="88"/>
      <c r="L51" s="85"/>
    </row>
    <row r="52" spans="1:12" ht="24.75" customHeight="1" x14ac:dyDescent="0.25">
      <c r="A52" s="77" t="s">
        <v>30</v>
      </c>
      <c r="B52" s="78">
        <v>17</v>
      </c>
      <c r="C52" s="78">
        <v>10034920687</v>
      </c>
      <c r="D52" s="79" t="s">
        <v>74</v>
      </c>
      <c r="E52" s="80">
        <v>35266</v>
      </c>
      <c r="F52" s="81" t="s">
        <v>13</v>
      </c>
      <c r="G52" s="82" t="s">
        <v>14</v>
      </c>
      <c r="H52" s="83"/>
      <c r="I52" s="83"/>
      <c r="J52" s="86"/>
      <c r="K52" s="88"/>
      <c r="L52" s="85"/>
    </row>
    <row r="53" spans="1:12" ht="24.75" customHeight="1" x14ac:dyDescent="0.25">
      <c r="A53" s="77" t="s">
        <v>30</v>
      </c>
      <c r="B53" s="78">
        <v>10</v>
      </c>
      <c r="C53" s="78">
        <v>10036069028</v>
      </c>
      <c r="D53" s="79" t="s">
        <v>75</v>
      </c>
      <c r="E53" s="80">
        <v>37904</v>
      </c>
      <c r="F53" s="81" t="s">
        <v>12</v>
      </c>
      <c r="G53" s="82" t="s">
        <v>14</v>
      </c>
      <c r="H53" s="83"/>
      <c r="I53" s="83"/>
      <c r="J53" s="86"/>
      <c r="K53" s="88"/>
      <c r="L53" s="85"/>
    </row>
    <row r="54" spans="1:12" ht="24.75" customHeight="1" x14ac:dyDescent="0.25">
      <c r="A54" s="77" t="s">
        <v>30</v>
      </c>
      <c r="B54" s="78">
        <v>43</v>
      </c>
      <c r="C54" s="78">
        <v>10077478732</v>
      </c>
      <c r="D54" s="79" t="s">
        <v>76</v>
      </c>
      <c r="E54" s="80">
        <v>37456</v>
      </c>
      <c r="F54" s="81" t="s">
        <v>12</v>
      </c>
      <c r="G54" s="82" t="s">
        <v>14</v>
      </c>
      <c r="H54" s="83"/>
      <c r="I54" s="83"/>
      <c r="J54" s="86"/>
      <c r="K54" s="88"/>
      <c r="L54" s="85"/>
    </row>
    <row r="55" spans="1:12" ht="24.75" customHeight="1" x14ac:dyDescent="0.25">
      <c r="A55" s="77" t="s">
        <v>30</v>
      </c>
      <c r="B55" s="78">
        <v>32</v>
      </c>
      <c r="C55" s="78">
        <v>10077305142</v>
      </c>
      <c r="D55" s="79" t="s">
        <v>77</v>
      </c>
      <c r="E55" s="80">
        <v>37921</v>
      </c>
      <c r="F55" s="81" t="s">
        <v>12</v>
      </c>
      <c r="G55" s="82" t="s">
        <v>14</v>
      </c>
      <c r="H55" s="83"/>
      <c r="I55" s="83"/>
      <c r="J55" s="86"/>
      <c r="K55" s="88"/>
      <c r="L55" s="85"/>
    </row>
    <row r="56" spans="1:12" ht="24.75" customHeight="1" x14ac:dyDescent="0.25">
      <c r="A56" s="77" t="s">
        <v>30</v>
      </c>
      <c r="B56" s="78">
        <v>47</v>
      </c>
      <c r="C56" s="78">
        <v>10036065590</v>
      </c>
      <c r="D56" s="79" t="s">
        <v>78</v>
      </c>
      <c r="E56" s="80">
        <v>37043</v>
      </c>
      <c r="F56" s="81" t="s">
        <v>12</v>
      </c>
      <c r="G56" s="82" t="s">
        <v>14</v>
      </c>
      <c r="H56" s="83"/>
      <c r="I56" s="83"/>
      <c r="J56" s="86"/>
      <c r="K56" s="88"/>
      <c r="L56" s="85"/>
    </row>
    <row r="57" spans="1:12" ht="24.75" customHeight="1" x14ac:dyDescent="0.25">
      <c r="A57" s="77" t="s">
        <v>30</v>
      </c>
      <c r="B57" s="78">
        <v>27</v>
      </c>
      <c r="C57" s="78">
        <v>10065491047</v>
      </c>
      <c r="D57" s="79" t="s">
        <v>79</v>
      </c>
      <c r="E57" s="80">
        <v>37837</v>
      </c>
      <c r="F57" s="81" t="s">
        <v>12</v>
      </c>
      <c r="G57" s="82" t="s">
        <v>14</v>
      </c>
      <c r="H57" s="83"/>
      <c r="I57" s="83"/>
      <c r="J57" s="86"/>
      <c r="K57" s="88"/>
      <c r="L57" s="85"/>
    </row>
    <row r="58" spans="1:12" ht="24.75" customHeight="1" x14ac:dyDescent="0.25">
      <c r="A58" s="77" t="s">
        <v>30</v>
      </c>
      <c r="B58" s="78">
        <v>34</v>
      </c>
      <c r="C58" s="78">
        <v>10077689304</v>
      </c>
      <c r="D58" s="79" t="s">
        <v>80</v>
      </c>
      <c r="E58" s="80">
        <v>37700</v>
      </c>
      <c r="F58" s="81" t="s">
        <v>12</v>
      </c>
      <c r="G58" s="82" t="s">
        <v>14</v>
      </c>
      <c r="H58" s="83"/>
      <c r="I58" s="83"/>
      <c r="J58" s="86"/>
      <c r="K58" s="88"/>
      <c r="L58" s="85"/>
    </row>
    <row r="59" spans="1:12" ht="24.75" customHeight="1" x14ac:dyDescent="0.25">
      <c r="A59" s="77" t="s">
        <v>30</v>
      </c>
      <c r="B59" s="78">
        <v>6</v>
      </c>
      <c r="C59" s="78">
        <v>10061950042</v>
      </c>
      <c r="D59" s="79" t="s">
        <v>81</v>
      </c>
      <c r="E59" s="80">
        <v>28263</v>
      </c>
      <c r="F59" s="81" t="s">
        <v>12</v>
      </c>
      <c r="G59" s="82" t="s">
        <v>14</v>
      </c>
      <c r="H59" s="83"/>
      <c r="I59" s="83"/>
      <c r="J59" s="86"/>
      <c r="K59" s="88"/>
      <c r="L59" s="85"/>
    </row>
    <row r="60" spans="1:12" ht="24.75" customHeight="1" x14ac:dyDescent="0.25">
      <c r="A60" s="77" t="s">
        <v>30</v>
      </c>
      <c r="B60" s="78">
        <v>30</v>
      </c>
      <c r="C60" s="78">
        <v>10034943626</v>
      </c>
      <c r="D60" s="79" t="s">
        <v>82</v>
      </c>
      <c r="E60" s="80">
        <v>36727</v>
      </c>
      <c r="F60" s="81" t="s">
        <v>12</v>
      </c>
      <c r="G60" s="82" t="s">
        <v>14</v>
      </c>
      <c r="H60" s="83"/>
      <c r="I60" s="83"/>
      <c r="J60" s="86"/>
      <c r="K60" s="88"/>
      <c r="L60" s="85"/>
    </row>
    <row r="61" spans="1:12" ht="24.75" customHeight="1" x14ac:dyDescent="0.25">
      <c r="A61" s="77" t="s">
        <v>30</v>
      </c>
      <c r="B61" s="78">
        <v>35</v>
      </c>
      <c r="C61" s="78">
        <v>10036090347</v>
      </c>
      <c r="D61" s="79" t="s">
        <v>83</v>
      </c>
      <c r="E61" s="80">
        <v>37666</v>
      </c>
      <c r="F61" s="81" t="s">
        <v>12</v>
      </c>
      <c r="G61" s="82" t="s">
        <v>14</v>
      </c>
      <c r="H61" s="83"/>
      <c r="I61" s="83"/>
      <c r="J61" s="86"/>
      <c r="K61" s="88"/>
      <c r="L61" s="85"/>
    </row>
    <row r="62" spans="1:12" ht="24.75" customHeight="1" x14ac:dyDescent="0.25">
      <c r="A62" s="77" t="s">
        <v>30</v>
      </c>
      <c r="B62" s="78">
        <v>41</v>
      </c>
      <c r="C62" s="78">
        <v>10008522240</v>
      </c>
      <c r="D62" s="79" t="s">
        <v>84</v>
      </c>
      <c r="E62" s="80">
        <v>30272</v>
      </c>
      <c r="F62" s="81" t="s">
        <v>13</v>
      </c>
      <c r="G62" s="82" t="s">
        <v>14</v>
      </c>
      <c r="H62" s="83"/>
      <c r="I62" s="83"/>
      <c r="J62" s="86"/>
      <c r="K62" s="88"/>
      <c r="L62" s="85"/>
    </row>
    <row r="63" spans="1:12" ht="24.75" customHeight="1" x14ac:dyDescent="0.25">
      <c r="A63" s="77" t="s">
        <v>30</v>
      </c>
      <c r="B63" s="78">
        <v>13</v>
      </c>
      <c r="C63" s="78">
        <v>10014927270</v>
      </c>
      <c r="D63" s="79" t="s">
        <v>86</v>
      </c>
      <c r="E63" s="80">
        <v>35369</v>
      </c>
      <c r="F63" s="81" t="s">
        <v>13</v>
      </c>
      <c r="G63" s="82" t="s">
        <v>14</v>
      </c>
      <c r="H63" s="83"/>
      <c r="I63" s="83"/>
      <c r="J63" s="86"/>
      <c r="K63" s="88"/>
      <c r="L63" s="85"/>
    </row>
    <row r="64" spans="1:12" ht="24.75" customHeight="1" x14ac:dyDescent="0.25">
      <c r="A64" s="77" t="s">
        <v>30</v>
      </c>
      <c r="B64" s="78">
        <v>7</v>
      </c>
      <c r="C64" s="78">
        <v>10129796892</v>
      </c>
      <c r="D64" s="79" t="s">
        <v>87</v>
      </c>
      <c r="E64" s="80">
        <v>35836</v>
      </c>
      <c r="F64" s="81" t="s">
        <v>12</v>
      </c>
      <c r="G64" s="82" t="s">
        <v>14</v>
      </c>
      <c r="H64" s="83"/>
      <c r="I64" s="83"/>
      <c r="J64" s="86"/>
      <c r="K64" s="88"/>
      <c r="L64" s="85"/>
    </row>
    <row r="65" spans="1:14" ht="24.75" customHeight="1" x14ac:dyDescent="0.25">
      <c r="A65" s="77" t="s">
        <v>30</v>
      </c>
      <c r="B65" s="78">
        <v>33</v>
      </c>
      <c r="C65" s="78">
        <v>10036045180</v>
      </c>
      <c r="D65" s="79" t="s">
        <v>88</v>
      </c>
      <c r="E65" s="80">
        <v>37499</v>
      </c>
      <c r="F65" s="81" t="s">
        <v>13</v>
      </c>
      <c r="G65" s="82" t="s">
        <v>14</v>
      </c>
      <c r="H65" s="83"/>
      <c r="I65" s="83"/>
      <c r="J65" s="86"/>
      <c r="K65" s="88"/>
      <c r="L65" s="85"/>
    </row>
    <row r="66" spans="1:14" ht="24.75" customHeight="1" x14ac:dyDescent="0.25">
      <c r="A66" s="77" t="s">
        <v>85</v>
      </c>
      <c r="B66" s="78">
        <v>42</v>
      </c>
      <c r="C66" s="78">
        <v>10034920182</v>
      </c>
      <c r="D66" s="79" t="s">
        <v>89</v>
      </c>
      <c r="E66" s="80">
        <v>36588</v>
      </c>
      <c r="F66" s="81" t="s">
        <v>12</v>
      </c>
      <c r="G66" s="82" t="s">
        <v>14</v>
      </c>
      <c r="H66" s="83"/>
      <c r="I66" s="83"/>
      <c r="J66" s="86"/>
      <c r="K66" s="88"/>
      <c r="L66" s="85"/>
    </row>
    <row r="67" spans="1:14" ht="24.75" customHeight="1" x14ac:dyDescent="0.25">
      <c r="A67" s="77" t="s">
        <v>85</v>
      </c>
      <c r="B67" s="78">
        <v>45</v>
      </c>
      <c r="C67" s="78">
        <v>10085016642</v>
      </c>
      <c r="D67" s="79" t="s">
        <v>90</v>
      </c>
      <c r="E67" s="80">
        <v>37649</v>
      </c>
      <c r="F67" s="81" t="s">
        <v>12</v>
      </c>
      <c r="G67" s="82" t="s">
        <v>14</v>
      </c>
      <c r="H67" s="83"/>
      <c r="I67" s="83"/>
      <c r="J67" s="86"/>
      <c r="K67" s="88"/>
      <c r="L67" s="85"/>
    </row>
    <row r="68" spans="1:14" s="42" customFormat="1" ht="9.75" customHeight="1" thickBot="1" x14ac:dyDescent="0.3">
      <c r="A68" s="43"/>
      <c r="B68" s="44"/>
      <c r="C68" s="44"/>
      <c r="D68" s="45"/>
      <c r="E68" s="46"/>
      <c r="F68" s="47"/>
      <c r="G68" s="46"/>
      <c r="H68" s="48"/>
      <c r="I68" s="48"/>
      <c r="J68" s="48"/>
      <c r="K68" s="48"/>
      <c r="L68" s="49"/>
      <c r="M68" s="41"/>
      <c r="N68" s="41"/>
    </row>
    <row r="69" spans="1:14" s="51" customFormat="1" ht="15" thickTop="1" x14ac:dyDescent="0.25">
      <c r="A69" s="127" t="s">
        <v>2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6"/>
    </row>
    <row r="70" spans="1:14" s="51" customFormat="1" ht="14.5" x14ac:dyDescent="0.25">
      <c r="A70" s="54"/>
      <c r="B70" s="59"/>
      <c r="C70" s="60"/>
      <c r="D70" s="59"/>
      <c r="E70" s="59"/>
      <c r="F70" s="59"/>
      <c r="K70" s="61" t="s">
        <v>38</v>
      </c>
      <c r="L70" s="62">
        <f>COUNTIF(F$20:F168,"ЗМС")</f>
        <v>0</v>
      </c>
    </row>
    <row r="71" spans="1:14" s="51" customFormat="1" ht="14.5" x14ac:dyDescent="0.25">
      <c r="A71" s="54"/>
      <c r="B71" s="59"/>
      <c r="C71" s="69"/>
      <c r="D71" s="59"/>
      <c r="E71" s="59"/>
      <c r="F71" s="59"/>
      <c r="K71" s="52" t="s">
        <v>39</v>
      </c>
      <c r="L71" s="53">
        <f>COUNTIF(F$20:F168,"МСМК")</f>
        <v>0</v>
      </c>
    </row>
    <row r="72" spans="1:14" s="51" customFormat="1" ht="14.5" x14ac:dyDescent="0.25">
      <c r="A72" s="55"/>
      <c r="B72" s="59"/>
      <c r="C72" s="70"/>
      <c r="D72" s="59"/>
      <c r="E72" s="59"/>
      <c r="F72" s="59"/>
      <c r="K72" s="52" t="s">
        <v>13</v>
      </c>
      <c r="L72" s="53">
        <f>COUNTIF(F$20:F68,"МС")</f>
        <v>19</v>
      </c>
    </row>
    <row r="73" spans="1:14" s="51" customFormat="1" ht="14.5" x14ac:dyDescent="0.25">
      <c r="A73" s="54"/>
      <c r="B73" s="59"/>
      <c r="C73" s="70"/>
      <c r="D73" s="59"/>
      <c r="E73" s="59"/>
      <c r="F73" s="59"/>
      <c r="K73" s="52" t="s">
        <v>12</v>
      </c>
      <c r="L73" s="53">
        <f>COUNTIF(F$19:F68,"КМС")</f>
        <v>24</v>
      </c>
    </row>
    <row r="74" spans="1:14" s="51" customFormat="1" ht="14.5" x14ac:dyDescent="0.25">
      <c r="A74" s="54"/>
      <c r="B74" s="59"/>
      <c r="C74" s="70"/>
      <c r="D74" s="59"/>
      <c r="E74" s="66"/>
      <c r="F74" s="66"/>
      <c r="K74" s="52" t="s">
        <v>40</v>
      </c>
      <c r="L74" s="53">
        <f>COUNTIF(F$21:F169,"1 СР")</f>
        <v>2</v>
      </c>
    </row>
    <row r="75" spans="1:14" s="51" customFormat="1" ht="14.5" x14ac:dyDescent="0.25">
      <c r="A75" s="56"/>
      <c r="B75" s="66"/>
      <c r="C75" s="66"/>
      <c r="D75" s="59"/>
      <c r="E75" s="66"/>
      <c r="F75" s="66"/>
      <c r="K75" s="52" t="s">
        <v>41</v>
      </c>
      <c r="L75" s="53">
        <f>COUNTIF(F$21:F170,"2 СР")</f>
        <v>0</v>
      </c>
    </row>
    <row r="76" spans="1:14" s="51" customFormat="1" ht="14.5" x14ac:dyDescent="0.25">
      <c r="A76" s="55"/>
      <c r="B76" s="59"/>
      <c r="C76" s="59"/>
      <c r="D76" s="59"/>
      <c r="E76" s="59"/>
      <c r="F76" s="59"/>
      <c r="K76" s="52" t="s">
        <v>42</v>
      </c>
      <c r="L76" s="53">
        <f>COUNTIF(F$21:F171,"3 СР")</f>
        <v>0</v>
      </c>
    </row>
    <row r="77" spans="1:14" s="51" customFormat="1" ht="14.5" x14ac:dyDescent="0.25">
      <c r="A77" s="63"/>
      <c r="B77" s="64"/>
      <c r="C77" s="64"/>
      <c r="D77" s="64"/>
      <c r="E77" s="64"/>
      <c r="F77" s="64"/>
      <c r="G77" s="65"/>
      <c r="H77" s="65"/>
      <c r="I77" s="65"/>
      <c r="J77" s="65"/>
      <c r="K77" s="52"/>
      <c r="L77" s="57"/>
    </row>
    <row r="78" spans="1:14" s="51" customFormat="1" ht="7.5" customHeight="1" x14ac:dyDescent="0.25">
      <c r="A78" s="55"/>
      <c r="B78" s="59"/>
      <c r="C78" s="59"/>
      <c r="D78" s="59"/>
      <c r="E78" s="59"/>
      <c r="F78" s="59"/>
      <c r="G78" s="66"/>
      <c r="H78" s="67"/>
      <c r="I78" s="68"/>
      <c r="L78" s="71"/>
    </row>
    <row r="79" spans="1:14" s="51" customFormat="1" ht="15.5" x14ac:dyDescent="0.25">
      <c r="A79" s="123" t="s">
        <v>43</v>
      </c>
      <c r="B79" s="124"/>
      <c r="C79" s="124"/>
      <c r="D79" s="124"/>
      <c r="E79" s="124" t="s">
        <v>8</v>
      </c>
      <c r="F79" s="124"/>
      <c r="G79" s="124"/>
      <c r="H79" s="124" t="s">
        <v>31</v>
      </c>
      <c r="I79" s="124"/>
      <c r="J79" s="124"/>
      <c r="K79" s="124"/>
      <c r="L79" s="128"/>
    </row>
    <row r="80" spans="1:14" s="51" customFormat="1" x14ac:dyDescent="0.25">
      <c r="A80" s="121"/>
      <c r="B80" s="122"/>
      <c r="C80" s="122"/>
      <c r="D80" s="122"/>
      <c r="E80" s="122"/>
      <c r="F80" s="122"/>
      <c r="G80" s="122"/>
      <c r="H80" s="122"/>
      <c r="I80" s="122"/>
      <c r="L80" s="71"/>
    </row>
    <row r="81" spans="1:12" s="51" customFormat="1" x14ac:dyDescent="0.25">
      <c r="A81" s="58"/>
      <c r="B81" s="72"/>
      <c r="C81" s="72"/>
      <c r="D81" s="72"/>
      <c r="E81" s="72"/>
      <c r="F81" s="72"/>
      <c r="G81" s="72"/>
      <c r="H81" s="73"/>
      <c r="I81" s="74"/>
      <c r="L81" s="71"/>
    </row>
    <row r="82" spans="1:12" s="51" customFormat="1" x14ac:dyDescent="0.25">
      <c r="A82" s="58"/>
      <c r="B82" s="72"/>
      <c r="C82" s="72"/>
      <c r="D82" s="72"/>
      <c r="E82" s="72"/>
      <c r="F82" s="72"/>
      <c r="G82" s="72"/>
      <c r="H82" s="73"/>
      <c r="I82" s="74"/>
      <c r="L82" s="71"/>
    </row>
    <row r="83" spans="1:12" s="51" customFormat="1" x14ac:dyDescent="0.25">
      <c r="A83" s="58"/>
      <c r="B83" s="72"/>
      <c r="C83" s="72"/>
      <c r="D83" s="72"/>
      <c r="E83" s="72"/>
      <c r="F83" s="72"/>
      <c r="G83" s="72"/>
      <c r="H83" s="73"/>
      <c r="I83" s="74"/>
      <c r="L83" s="71"/>
    </row>
    <row r="84" spans="1:12" s="51" customFormat="1" x14ac:dyDescent="0.25">
      <c r="A84" s="58"/>
      <c r="B84" s="72"/>
      <c r="C84" s="72"/>
      <c r="D84" s="72"/>
      <c r="E84" s="72"/>
      <c r="F84" s="72"/>
      <c r="G84" s="72"/>
      <c r="H84" s="73"/>
      <c r="I84" s="74"/>
      <c r="L84" s="71"/>
    </row>
    <row r="85" spans="1:12" s="51" customFormat="1" ht="16" thickBot="1" x14ac:dyDescent="0.3">
      <c r="A85" s="108"/>
      <c r="B85" s="109"/>
      <c r="C85" s="109"/>
      <c r="D85" s="109"/>
      <c r="E85" s="109" t="str">
        <f>G17</f>
        <v>ХАРИН В.В. (ВК, г. ИЖЕВСК)</v>
      </c>
      <c r="F85" s="109"/>
      <c r="G85" s="109"/>
      <c r="H85" s="109" t="str">
        <f>G19</f>
        <v>ЖДАНОВ В.С. (1К, г. ИЖЕВСК)</v>
      </c>
      <c r="I85" s="109"/>
      <c r="J85" s="109"/>
      <c r="K85" s="109"/>
      <c r="L85" s="116"/>
    </row>
    <row r="86" spans="1:12" ht="13.5" thickTop="1" x14ac:dyDescent="0.25"/>
  </sheetData>
  <sortState xmlns:xlrd2="http://schemas.microsoft.com/office/spreadsheetml/2017/richdata2" ref="A24:P69">
    <sortCondition ref="A24:A69"/>
  </sortState>
  <mergeCells count="35">
    <mergeCell ref="C21:C22"/>
    <mergeCell ref="D21:D22"/>
    <mergeCell ref="A80:E80"/>
    <mergeCell ref="F80:I80"/>
    <mergeCell ref="A79:D79"/>
    <mergeCell ref="E79:G79"/>
    <mergeCell ref="H69:L69"/>
    <mergeCell ref="A69:G69"/>
    <mergeCell ref="H79:L79"/>
    <mergeCell ref="E21:E22"/>
    <mergeCell ref="F21:F22"/>
    <mergeCell ref="G21:G22"/>
    <mergeCell ref="A85:D85"/>
    <mergeCell ref="A11:L11"/>
    <mergeCell ref="A15:G15"/>
    <mergeCell ref="H15:L15"/>
    <mergeCell ref="A21:A22"/>
    <mergeCell ref="B21:B22"/>
    <mergeCell ref="E85:G85"/>
    <mergeCell ref="H21:H22"/>
    <mergeCell ref="I21:I22"/>
    <mergeCell ref="J21:J22"/>
    <mergeCell ref="H85:L85"/>
    <mergeCell ref="K21:K22"/>
    <mergeCell ref="L21:L2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98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Мужчины</vt:lpstr>
      <vt:lpstr>Мужчины!Заголовки_для_печати</vt:lpstr>
      <vt:lpstr>Мужчины!Область_печати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2022-06-06T08:34:33Z</cp:lastPrinted>
  <dcterms:created xsi:type="dcterms:W3CDTF">1996-10-08T23:32:33Z</dcterms:created>
  <dcterms:modified xsi:type="dcterms:W3CDTF">2023-03-29T08:16:31Z</dcterms:modified>
</cp:coreProperties>
</file>