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13_ncr:1_{8AFAA0C5-D08F-4076-92AC-E30C47C813B5}" xr6:coauthVersionLast="47" xr6:coauthVersionMax="47" xr10:uidLastSave="{00000000-0000-0000-0000-000000000000}"/>
  <bookViews>
    <workbookView xWindow="780" yWindow="0" windowWidth="14835" windowHeight="10800" tabRatio="789" xr2:uid="{00000000-000D-0000-FFFF-FFFF00000000}"/>
  </bookViews>
  <sheets>
    <sheet name="мнг г девушки 15-16" sheetId="90" r:id="rId1"/>
  </sheets>
  <definedNames>
    <definedName name="_xlnm.Print_Titles" localSheetId="0">'мнг г девушки 15-16'!$21:$22</definedName>
    <definedName name="_xlnm.Print_Area" localSheetId="0">'мнг г девушки 15-16'!$A$1:$Q$61</definedName>
  </definedNames>
  <calcPr calcId="181029"/>
</workbook>
</file>

<file path=xl/calcChain.xml><?xml version="1.0" encoding="utf-8"?>
<calcChain xmlns="http://schemas.openxmlformats.org/spreadsheetml/2006/main">
  <c r="N61" i="90" l="1"/>
  <c r="J61" i="90"/>
  <c r="E61" i="90"/>
  <c r="H53" i="90"/>
  <c r="Q52" i="90"/>
  <c r="H52" i="90"/>
  <c r="Q51" i="90"/>
  <c r="H51" i="90"/>
  <c r="Q50" i="90"/>
  <c r="H50" i="90"/>
  <c r="Q49" i="90"/>
  <c r="H49" i="90"/>
  <c r="Q48" i="90"/>
  <c r="Q47" i="90"/>
  <c r="Q46" i="90"/>
  <c r="O43" i="90"/>
  <c r="N43" i="90"/>
  <c r="O42" i="90"/>
  <c r="N42" i="90"/>
  <c r="O41" i="90"/>
  <c r="N41" i="90"/>
  <c r="O40" i="90"/>
  <c r="N40" i="90"/>
  <c r="O39" i="90"/>
  <c r="N39" i="90"/>
  <c r="O38" i="90"/>
  <c r="N38" i="90"/>
  <c r="O37" i="90"/>
  <c r="N37" i="90"/>
  <c r="O36" i="90"/>
  <c r="N36" i="90"/>
  <c r="O35" i="90"/>
  <c r="N35" i="90"/>
  <c r="O34" i="90"/>
  <c r="N34" i="90"/>
  <c r="O33" i="90"/>
  <c r="N33" i="90"/>
  <c r="O32" i="90"/>
  <c r="N32" i="90"/>
  <c r="O31" i="90"/>
  <c r="N31" i="90"/>
  <c r="O30" i="90"/>
  <c r="N30" i="90"/>
  <c r="O29" i="90"/>
  <c r="N29" i="90"/>
  <c r="O28" i="90"/>
  <c r="N28" i="90"/>
  <c r="O27" i="90"/>
  <c r="N27" i="90"/>
  <c r="O26" i="90"/>
  <c r="N26" i="90"/>
  <c r="O25" i="90"/>
  <c r="N25" i="90"/>
  <c r="O24" i="90"/>
  <c r="N24" i="90"/>
  <c r="O23" i="90"/>
  <c r="H48" i="90" l="1"/>
  <c r="H47" i="90" s="1"/>
</calcChain>
</file>

<file path=xl/sharedStrings.xml><?xml version="1.0" encoding="utf-8"?>
<sst xmlns="http://schemas.openxmlformats.org/spreadsheetml/2006/main" count="133" uniqueCount="90">
  <si>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</si>
  <si>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</si>
  <si>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</si>
  <si>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</si>
  <si>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</si>
  <si>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</si>
  <si>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</si>
  <si>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</si>
  <si>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</si>
  <si>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</si>
  <si>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</si>
  <si>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</si>
  <si>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</si>
  <si>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</si>
  <si>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</si>
  <si>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</si>
  <si>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</si>
  <si>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</si>
  <si>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</si>
  <si>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</si>
  <si>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</si>
  <si>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</si>
  <si>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</si>
  <si>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</si>
  <si>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Санкт-Петербург</t>
  </si>
  <si>
    <t>1 этап</t>
  </si>
  <si>
    <t>2 этап</t>
  </si>
  <si>
    <t>ВЫПОЛНЕНИЕ НТУ ЕВСК</t>
  </si>
  <si>
    <t>ОТСТАВАНИЕ</t>
  </si>
  <si>
    <t>шоссе - многодневная гонка</t>
  </si>
  <si>
    <t>РЕЗУЛЬТАТ НА ЭТАПАХ</t>
  </si>
  <si>
    <t>3 этап</t>
  </si>
  <si>
    <t>4 этап</t>
  </si>
  <si>
    <t>5 этап</t>
  </si>
  <si>
    <t>Комитет по спорту Псковской области</t>
  </si>
  <si>
    <t>ДАТА РОЖД.</t>
  </si>
  <si>
    <t>КМС</t>
  </si>
  <si>
    <r>
      <t>МЕСТО ПРОВЕДЕНИЯ:</t>
    </r>
    <r>
      <rPr>
        <sz val="11"/>
        <rFont val="Times New Roman"/>
        <family val="1"/>
        <charset val="204"/>
      </rPr>
      <t xml:space="preserve"> пгт. Пушкинские Горы</t>
    </r>
  </si>
  <si>
    <t>ОБЩАЯ ПРОТЯЖЕННОСТЬ / ЭТАПОВ:</t>
  </si>
  <si>
    <t>1 СР</t>
  </si>
  <si>
    <t>2 СР</t>
  </si>
  <si>
    <t>№ ВРВС: 0080671811Я</t>
  </si>
  <si>
    <t>Воронежская область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</si>
  <si>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</si>
  <si>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</si>
  <si>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</si>
  <si>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</si>
  <si>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</si>
  <si>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</si>
  <si>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</si>
  <si>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</si>
  <si>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</si>
  <si>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</si>
  <si>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</si>
  <si>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Н. стартовало</t>
  </si>
  <si>
    <t/>
  </si>
  <si>
    <t>СУДЬЯ НА ФИНИШЕ</t>
  </si>
  <si>
    <t>КАРПЕНКОВ Ю.П. (ВК, г. Великие Луки)</t>
  </si>
  <si>
    <t>ИВАНОВА М.А. (ВК, г. Великие Луки)</t>
  </si>
  <si>
    <t>БАРКАНОВА М.В. (ВК, г. Великие Луки)</t>
  </si>
  <si>
    <t>Федерация велосипедного спорта Псковской области</t>
  </si>
  <si>
    <t>Псковская область</t>
  </si>
  <si>
    <t xml:space="preserve">МАКСИМАЛЬНЫЙ ПЕРЕПАД (HD): </t>
  </si>
  <si>
    <t xml:space="preserve">СУММА ПЕРЕПАДОВ (ТС): </t>
  </si>
  <si>
    <t>№ ЕКП 2023: 31310</t>
  </si>
  <si>
    <t>ВСЕРОССИЙСКИЕ СОРЕВНОВАНИЯ</t>
  </si>
  <si>
    <t>Девушки 15-16 лет</t>
  </si>
  <si>
    <t>Ившичева Яна</t>
  </si>
  <si>
    <t>Соломатина Олеся</t>
  </si>
  <si>
    <t>Деменкова Анастасия</t>
  </si>
  <si>
    <t>Васюкова Валерия</t>
  </si>
  <si>
    <t>Жатько Владислава</t>
  </si>
  <si>
    <t>Павловская Мария</t>
  </si>
  <si>
    <t>Веселова Екатерина</t>
  </si>
  <si>
    <t>Семенова Олеся</t>
  </si>
  <si>
    <t>Грибова Марина</t>
  </si>
  <si>
    <t>Костина Ольга</t>
  </si>
  <si>
    <t>Алексеева Васса</t>
  </si>
  <si>
    <t>Слесарева Елизавета</t>
  </si>
  <si>
    <t>Измайлова Варвара</t>
  </si>
  <si>
    <t>Ленинградская  область</t>
  </si>
  <si>
    <t>Котельникова Людмила</t>
  </si>
  <si>
    <t>Работинская Эвелина</t>
  </si>
  <si>
    <t>Колупаева Кристина</t>
  </si>
  <si>
    <t>Минашкина Тамила</t>
  </si>
  <si>
    <t>Богданова Дарья</t>
  </si>
  <si>
    <t>Азиза Алина</t>
  </si>
  <si>
    <t>Слесарева Анастасия</t>
  </si>
  <si>
    <t>Заказова Анастасия</t>
  </si>
  <si>
    <r>
      <t>ДАТА ПРОВЕДЕНИЯ:</t>
    </r>
    <r>
      <rPr>
        <sz val="11"/>
        <rFont val="Times New Roman"/>
        <family val="1"/>
        <charset val="204"/>
      </rPr>
      <t xml:space="preserve"> 04-10 июля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</si>
</sst>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2">
    <xf numFmtId="0" fontId="0" fillId="0" borderId="0" xfId="0"/>
    <xf numFmtId="0" fontId="7" fillId="0" borderId="0" xfId="0" applyFont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/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/>
    </xf>
    <xf numFmtId="49" fontId="16" fillId="3" borderId="17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right" vertical="center"/>
    </xf>
    <xf numFmtId="0" fontId="18" fillId="0" borderId="2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center" vertical="center"/>
    </xf>
    <xf numFmtId="47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47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2" borderId="1" xfId="3" applyFont="1" applyFill="1" applyBorder="1" applyAlignment="1">
      <alignment horizontal="center" vertical="center" wrapText="1"/>
    </xf>
    <xf numFmtId="0" fontId="22" fillId="0" borderId="1" xfId="8" applyFont="1" applyBorder="1" applyAlignment="1">
      <alignment horizontal="center" vertical="center" wrapText="1"/>
    </xf>
    <xf numFmtId="0" fontId="24" fillId="0" borderId="12" xfId="2" applyFont="1" applyBorder="1" applyAlignment="1">
      <alignment horizontal="left" vertical="center"/>
    </xf>
    <xf numFmtId="0" fontId="24" fillId="0" borderId="2" xfId="2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right" vertical="center"/>
    </xf>
    <xf numFmtId="49" fontId="24" fillId="0" borderId="4" xfId="2" applyNumberFormat="1" applyFont="1" applyBorder="1" applyAlignment="1">
      <alignment vertical="center"/>
    </xf>
    <xf numFmtId="1" fontId="24" fillId="0" borderId="5" xfId="2" applyNumberFormat="1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vertical="center"/>
    </xf>
    <xf numFmtId="1" fontId="24" fillId="0" borderId="2" xfId="2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24" fillId="0" borderId="10" xfId="2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18" fillId="0" borderId="10" xfId="2" applyFont="1" applyBorder="1" applyAlignment="1">
      <alignment vertical="center"/>
    </xf>
    <xf numFmtId="49" fontId="24" fillId="0" borderId="17" xfId="2" applyNumberFormat="1" applyFont="1" applyBorder="1" applyAlignment="1">
      <alignment vertical="center"/>
    </xf>
    <xf numFmtId="0" fontId="24" fillId="0" borderId="16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18" fillId="0" borderId="5" xfId="2" applyFont="1" applyBorder="1" applyAlignment="1">
      <alignment vertical="center"/>
    </xf>
    <xf numFmtId="49" fontId="24" fillId="0" borderId="5" xfId="2" applyNumberFormat="1" applyFont="1" applyBorder="1" applyAlignment="1">
      <alignment horizontal="left" vertical="center"/>
    </xf>
    <xf numFmtId="1" fontId="18" fillId="0" borderId="5" xfId="2" applyNumberFormat="1" applyFont="1" applyBorder="1" applyAlignment="1">
      <alignment horizontal="center" vertical="center"/>
    </xf>
    <xf numFmtId="46" fontId="21" fillId="0" borderId="5" xfId="2" applyNumberFormat="1" applyFont="1" applyBorder="1" applyAlignment="1">
      <alignment vertical="center"/>
    </xf>
    <xf numFmtId="0" fontId="18" fillId="0" borderId="10" xfId="2" applyFont="1" applyBorder="1" applyAlignment="1">
      <alignment horizontal="center" vertical="center"/>
    </xf>
    <xf numFmtId="0" fontId="23" fillId="2" borderId="20" xfId="2" applyFont="1" applyFill="1" applyBorder="1" applyAlignment="1">
      <alignment vertical="center"/>
    </xf>
    <xf numFmtId="0" fontId="19" fillId="0" borderId="18" xfId="2" applyFont="1" applyBorder="1" applyAlignment="1">
      <alignment vertical="center"/>
    </xf>
    <xf numFmtId="0" fontId="19" fillId="0" borderId="19" xfId="2" applyFont="1" applyBorder="1" applyAlignment="1">
      <alignment vertical="center"/>
    </xf>
    <xf numFmtId="165" fontId="18" fillId="0" borderId="1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" fontId="24" fillId="0" borderId="28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" fontId="24" fillId="0" borderId="29" xfId="2" applyNumberFormat="1" applyFont="1" applyBorder="1" applyAlignment="1">
      <alignment horizontal="center" vertical="center"/>
    </xf>
    <xf numFmtId="1" fontId="24" fillId="0" borderId="30" xfId="2" applyNumberFormat="1" applyFont="1" applyBorder="1" applyAlignment="1">
      <alignment horizontal="center" vertical="center"/>
    </xf>
    <xf numFmtId="1" fontId="18" fillId="0" borderId="0" xfId="2" applyNumberFormat="1" applyFont="1" applyAlignment="1">
      <alignment horizontal="center" vertical="center"/>
    </xf>
    <xf numFmtId="49" fontId="24" fillId="0" borderId="0" xfId="2" applyNumberFormat="1" applyFont="1" applyAlignment="1">
      <alignment vertical="center"/>
    </xf>
    <xf numFmtId="1" fontId="24" fillId="0" borderId="0" xfId="2" applyNumberFormat="1" applyFont="1" applyAlignment="1">
      <alignment horizontal="center" vertical="center"/>
    </xf>
    <xf numFmtId="1" fontId="24" fillId="0" borderId="31" xfId="2" applyNumberFormat="1" applyFont="1" applyBorder="1" applyAlignment="1">
      <alignment horizontal="center" vertical="center"/>
    </xf>
    <xf numFmtId="1" fontId="24" fillId="0" borderId="32" xfId="2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" fontId="18" fillId="0" borderId="3" xfId="2" applyNumberFormat="1" applyFont="1" applyBorder="1" applyAlignment="1">
      <alignment horizontal="center" vertical="center"/>
    </xf>
    <xf numFmtId="49" fontId="24" fillId="0" borderId="3" xfId="2" applyNumberFormat="1" applyFont="1" applyBorder="1" applyAlignment="1">
      <alignment vertical="center"/>
    </xf>
    <xf numFmtId="1" fontId="24" fillId="0" borderId="3" xfId="2" applyNumberFormat="1" applyFont="1" applyBorder="1" applyAlignment="1">
      <alignment horizontal="center" vertical="center"/>
    </xf>
    <xf numFmtId="1" fontId="24" fillId="0" borderId="33" xfId="2" applyNumberFormat="1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9" fontId="24" fillId="0" borderId="0" xfId="2" applyNumberFormat="1" applyFont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18" fillId="0" borderId="0" xfId="2" applyFont="1" applyAlignment="1">
      <alignment vertical="center"/>
    </xf>
    <xf numFmtId="21" fontId="24" fillId="0" borderId="17" xfId="2" applyNumberFormat="1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46" fontId="21" fillId="0" borderId="0" xfId="2" applyNumberFormat="1" applyFont="1" applyAlignment="1">
      <alignment horizontal="center" vertical="center"/>
    </xf>
    <xf numFmtId="21" fontId="18" fillId="0" borderId="11" xfId="2" applyNumberFormat="1" applyFont="1" applyBorder="1" applyAlignment="1">
      <alignment horizontal="center" vertical="center"/>
    </xf>
    <xf numFmtId="0" fontId="18" fillId="2" borderId="24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23" fillId="2" borderId="22" xfId="2" applyFont="1" applyFill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/>
    </xf>
    <xf numFmtId="0" fontId="23" fillId="2" borderId="34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9" fillId="0" borderId="35" xfId="2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614516</xdr:colOff>
      <xdr:row>0</xdr:row>
      <xdr:rowOff>90472</xdr:rowOff>
    </xdr:from>
    <xdr:to>
      <xdr:col>16</xdr:col>
      <xdr:colOff>706736</xdr:colOff>
      <xdr:row>2</xdr:row>
      <xdr:rowOff>236842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6BC0760-BBB1-4EE2-9DB9-F29F7DAA8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0666" y="90472"/>
          <a:ext cx="930419" cy="755970"/>
        </a:xfrm>
        <a:prstGeom prst="rect">
          <a:avLst/>
        </a:prstGeom>
      </xdr:spPr>
    </xdr:pic>
    <xdr:clientData/>
  </xdr:twoCellAnchor>
  <xdr:twoCellAnchor editAs="oneCell">
    <xdr:from>
      <xdr:col>2</xdr:col>
      <xdr:colOff>620280</xdr:colOff>
      <xdr:row>0</xdr:row>
      <xdr:rowOff>76815</xdr:rowOff>
    </xdr:from>
    <xdr:to>
      <xdr:col>3</xdr:col>
      <xdr:colOff>441667</xdr:colOff>
      <xdr:row>2</xdr:row>
      <xdr:rowOff>276532</xdr:rowOff>
    </xdr:to>
    <xdr:pic>
      <xdr:nvPicPr>
        <xdr:cNvPr id="3" name="Рисунок 2" descr="Герб Псковской области. ">
          <a:extLst>
            <a:ext uri="{FF2B5EF4-FFF2-40B4-BE49-F238E27FC236}">
              <a16:creationId xmlns:a16="http://schemas.microsoft.com/office/drawing/2014/main" id="{20D5946D-6A17-4142-A878-7811BA89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54" y="76815"/>
          <a:ext cx="712436" cy="814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76813</xdr:colOff>
      <xdr:row>0</xdr:row>
      <xdr:rowOff>46089</xdr:rowOff>
    </xdr:from>
    <xdr:to>
      <xdr:col>2</xdr:col>
      <xdr:colOff>322620</xdr:colOff>
      <xdr:row>3</xdr:row>
      <xdr:rowOff>39889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C709C36-82AD-447B-8417-00F337E76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13" y="46089"/>
          <a:ext cx="1167581" cy="91557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666336</xdr:colOff>
      <xdr:row>0</xdr:row>
      <xdr:rowOff>76814</xdr:rowOff>
    </xdr:from>
    <xdr:to>
      <xdr:col>15</xdr:col>
      <xdr:colOff>296707</xdr:colOff>
      <xdr:row>2</xdr:row>
      <xdr:rowOff>245806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7F36084-6DB9-4F86-97F2-BB3A836D75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" t="1842" r="82720" b="80468"/>
        <a:stretch/>
      </xdr:blipFill>
      <xdr:spPr>
        <a:xfrm>
          <a:off x="10315161" y="76814"/>
          <a:ext cx="1087696" cy="778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B9992-A43F-427B-A1C8-F48CD80AD289}">
  <sheetPr>
    <tabColor theme="3" tint="-0.249977111117893"/>
    <pageSetUpPr fitToPage="1"/>
  </sheetPr>
  <dimension ref="A1:R62"/>
  <sheetViews>
    <sheetView tabSelected="1" view="pageBreakPreview" zoomScale="62" zoomScaleNormal="100" zoomScaleSheetLayoutView="62" workbookViewId="0">
      <selection activeCell="A10" sqref="A10:Q10"/>
    </sheetView>
  </sheetViews>
  <sheetFormatPr defaultRowHeight="12.75" x14ac:dyDescent="0.2"/>
  <cols>
    <col min="1" max="1" width="7" style="1" customWidth="1"/>
    <col min="2" max="2" width="7" style="33" customWidth="1"/>
    <col min="3" max="3" width="13.28515625" style="33" customWidth="1"/>
    <col min="4" max="4" width="21.140625" style="1" customWidth="1"/>
    <col min="5" max="5" width="10.42578125" style="1" customWidth="1"/>
    <col min="6" max="6" width="7.5703125" style="1" bestFit="1" customWidth="1"/>
    <col min="7" max="7" width="21" style="1" customWidth="1"/>
    <col min="8" max="12" width="9.42578125" style="1" customWidth="1"/>
    <col min="13" max="13" width="11" style="1" customWidth="1"/>
    <col min="14" max="14" width="11.85546875" style="1" customWidth="1"/>
    <col min="15" max="15" width="10" style="1" customWidth="1"/>
    <col min="16" max="16" width="12.5703125" style="1" customWidth="1"/>
    <col min="17" max="17" width="13.28515625" style="1" customWidth="1"/>
    <col min="18" max="16384" width="9.140625" style="1"/>
  </cols>
  <sheetData>
    <row r="1" spans="1:17" ht="24" customHeight="1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ht="24" customHeight="1" x14ac:dyDescent="0.2">
      <c r="A2" s="110" t="s">
        <v>34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 ht="24" customHeight="1" x14ac:dyDescent="0.2">
      <c r="A3" s="110" t="s">
        <v>11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7" ht="24" customHeight="1" x14ac:dyDescent="0.2">
      <c r="A4" s="110" t="s">
        <v>60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7" ht="7.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4" customFormat="1" ht="27" x14ac:dyDescent="0.2">
      <c r="A6" s="111" t="s">
        <v>65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</row>
    <row r="7" spans="1:17" s="4" customFormat="1" ht="18" customHeight="1" x14ac:dyDescent="0.2">
      <c r="A7" s="112" t="s">
        <v>17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</row>
    <row r="8" spans="1:17" s="4" customFormat="1" ht="4.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9.5" customHeight="1" thickTop="1" x14ac:dyDescent="0.2">
      <c r="A9" s="113" t="s">
        <v>22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5"/>
    </row>
    <row r="10" spans="1:17" ht="18" customHeight="1" x14ac:dyDescent="0.2">
      <c r="A10" s="116" t="s">
        <v>29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8"/>
    </row>
    <row r="11" spans="1:17" ht="19.5" customHeight="1" x14ac:dyDescent="0.2">
      <c r="A11" s="116" t="s">
        <v>66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8"/>
    </row>
    <row r="12" spans="1:17" ht="5.25" customHeight="1" x14ac:dyDescent="0.2">
      <c r="A12" s="3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1:17" ht="15.75" x14ac:dyDescent="0.2">
      <c r="A13" s="38" t="s">
        <v>37</v>
      </c>
      <c r="B13" s="8"/>
      <c r="C13" s="8"/>
      <c r="D13" s="9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12"/>
      <c r="Q13" s="2" t="s">
        <v>41</v>
      </c>
    </row>
    <row r="14" spans="1:17" ht="15.75" x14ac:dyDescent="0.2">
      <c r="A14" s="39" t="s">
        <v>89</v>
      </c>
      <c r="B14" s="13"/>
      <c r="C14" s="13"/>
      <c r="D14" s="14"/>
      <c r="E14" s="14"/>
      <c r="F14" s="14"/>
      <c r="G14" s="15"/>
      <c r="H14" s="14"/>
      <c r="I14" s="14"/>
      <c r="J14" s="14"/>
      <c r="K14" s="14"/>
      <c r="L14" s="14"/>
      <c r="M14" s="14"/>
      <c r="N14" s="14"/>
      <c r="O14" s="14"/>
      <c r="P14" s="16"/>
      <c r="Q14" s="17" t="s">
        <v>64</v>
      </c>
    </row>
    <row r="15" spans="1:17" ht="18.75" customHeight="1" x14ac:dyDescent="0.2">
      <c r="A15" s="119" t="s">
        <v>10</v>
      </c>
      <c r="B15" s="120"/>
      <c r="C15" s="120"/>
      <c r="D15" s="120"/>
      <c r="E15" s="120"/>
      <c r="F15" s="120"/>
      <c r="G15" s="121"/>
      <c r="H15" s="122" t="s">
        <v>1</v>
      </c>
      <c r="I15" s="120"/>
      <c r="J15" s="120"/>
      <c r="K15" s="120"/>
      <c r="L15" s="120"/>
      <c r="M15" s="120"/>
      <c r="N15" s="120"/>
      <c r="O15" s="120"/>
      <c r="P15" s="120"/>
      <c r="Q15" s="123"/>
    </row>
    <row r="16" spans="1:17" ht="15" x14ac:dyDescent="0.2">
      <c r="A16" s="40" t="s">
        <v>18</v>
      </c>
      <c r="B16" s="18"/>
      <c r="C16" s="18"/>
      <c r="D16" s="19"/>
      <c r="E16" s="20"/>
      <c r="F16" s="19"/>
      <c r="G16" s="21"/>
      <c r="H16" s="22"/>
      <c r="I16" s="23"/>
      <c r="J16" s="23"/>
      <c r="K16" s="23"/>
      <c r="L16" s="23"/>
      <c r="M16" s="23"/>
      <c r="N16" s="20"/>
      <c r="O16" s="20"/>
      <c r="P16" s="20"/>
      <c r="Q16" s="43"/>
    </row>
    <row r="17" spans="1:18" ht="15" x14ac:dyDescent="0.2">
      <c r="A17" s="40" t="s">
        <v>19</v>
      </c>
      <c r="B17" s="18"/>
      <c r="C17" s="18"/>
      <c r="D17" s="21"/>
      <c r="E17" s="20"/>
      <c r="F17" s="19"/>
      <c r="G17" s="21" t="s">
        <v>57</v>
      </c>
      <c r="H17" s="22" t="s">
        <v>62</v>
      </c>
      <c r="I17" s="23"/>
      <c r="J17" s="23"/>
      <c r="K17" s="23"/>
      <c r="L17" s="23"/>
      <c r="M17" s="23"/>
      <c r="N17" s="20"/>
      <c r="O17" s="20"/>
      <c r="P17" s="20"/>
      <c r="Q17" s="43"/>
    </row>
    <row r="18" spans="1:18" ht="15" x14ac:dyDescent="0.2">
      <c r="A18" s="40" t="s">
        <v>20</v>
      </c>
      <c r="B18" s="18"/>
      <c r="C18" s="18"/>
      <c r="D18" s="21"/>
      <c r="E18" s="20"/>
      <c r="F18" s="19"/>
      <c r="G18" s="21" t="s">
        <v>58</v>
      </c>
      <c r="H18" s="22" t="s">
        <v>63</v>
      </c>
      <c r="I18" s="23"/>
      <c r="J18" s="23"/>
      <c r="K18" s="23"/>
      <c r="L18" s="23"/>
      <c r="M18" s="23"/>
      <c r="N18" s="20"/>
      <c r="O18" s="20"/>
      <c r="P18" s="20"/>
      <c r="Q18" s="43"/>
    </row>
    <row r="19" spans="1:18" ht="15.75" thickBot="1" x14ac:dyDescent="0.25">
      <c r="A19" s="40" t="s">
        <v>16</v>
      </c>
      <c r="B19" s="24"/>
      <c r="C19" s="24"/>
      <c r="D19" s="25"/>
      <c r="E19" s="25"/>
      <c r="F19" s="25"/>
      <c r="G19" s="26" t="s">
        <v>59</v>
      </c>
      <c r="H19" s="22" t="s">
        <v>38</v>
      </c>
      <c r="I19" s="23"/>
      <c r="J19" s="23"/>
      <c r="K19" s="23"/>
      <c r="M19" s="23"/>
      <c r="N19" s="20"/>
      <c r="O19" s="85">
        <v>242</v>
      </c>
      <c r="P19" s="20"/>
      <c r="Q19" s="45">
        <v>5</v>
      </c>
    </row>
    <row r="20" spans="1:18" ht="7.5" customHeight="1" thickTop="1" thickBot="1" x14ac:dyDescent="0.25">
      <c r="A20" s="41"/>
      <c r="B20" s="34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P20" s="35"/>
      <c r="Q20" s="36"/>
    </row>
    <row r="21" spans="1:18" s="3" customFormat="1" ht="21" customHeight="1" thickTop="1" x14ac:dyDescent="0.2">
      <c r="A21" s="134" t="s">
        <v>7</v>
      </c>
      <c r="B21" s="108" t="s">
        <v>13</v>
      </c>
      <c r="C21" s="108" t="s">
        <v>21</v>
      </c>
      <c r="D21" s="108" t="s">
        <v>2</v>
      </c>
      <c r="E21" s="108" t="s">
        <v>35</v>
      </c>
      <c r="F21" s="108" t="s">
        <v>9</v>
      </c>
      <c r="G21" s="108" t="s">
        <v>14</v>
      </c>
      <c r="H21" s="108" t="s">
        <v>30</v>
      </c>
      <c r="I21" s="108"/>
      <c r="J21" s="108"/>
      <c r="K21" s="108"/>
      <c r="L21" s="108"/>
      <c r="M21" s="108" t="s">
        <v>8</v>
      </c>
      <c r="N21" s="108" t="s">
        <v>28</v>
      </c>
      <c r="O21" s="108" t="s">
        <v>23</v>
      </c>
      <c r="P21" s="124" t="s">
        <v>27</v>
      </c>
      <c r="Q21" s="126" t="s">
        <v>15</v>
      </c>
    </row>
    <row r="22" spans="1:18" s="3" customFormat="1" ht="17.25" customHeight="1" x14ac:dyDescent="0.2">
      <c r="A22" s="135"/>
      <c r="B22" s="109"/>
      <c r="C22" s="109"/>
      <c r="D22" s="109"/>
      <c r="E22" s="109"/>
      <c r="F22" s="109"/>
      <c r="G22" s="109"/>
      <c r="H22" s="57" t="s">
        <v>25</v>
      </c>
      <c r="I22" s="57" t="s">
        <v>26</v>
      </c>
      <c r="J22" s="57" t="s">
        <v>31</v>
      </c>
      <c r="K22" s="57" t="s">
        <v>32</v>
      </c>
      <c r="L22" s="57" t="s">
        <v>33</v>
      </c>
      <c r="M22" s="109"/>
      <c r="N22" s="109"/>
      <c r="O22" s="109"/>
      <c r="P22" s="125"/>
      <c r="Q22" s="127"/>
    </row>
    <row r="23" spans="1:18" s="27" customFormat="1" ht="26.25" customHeight="1" x14ac:dyDescent="0.2">
      <c r="A23" s="46">
        <v>1</v>
      </c>
      <c r="B23" s="47">
        <v>12</v>
      </c>
      <c r="C23" s="47">
        <v>10125032576</v>
      </c>
      <c r="D23" s="48" t="s">
        <v>67</v>
      </c>
      <c r="E23" s="49">
        <v>39562</v>
      </c>
      <c r="F23" s="47" t="s">
        <v>36</v>
      </c>
      <c r="G23" s="47" t="s">
        <v>24</v>
      </c>
      <c r="H23" s="84">
        <v>6.0543981481481483E-2</v>
      </c>
      <c r="I23" s="84">
        <v>1.4826388888888889E-2</v>
      </c>
      <c r="J23" s="84">
        <v>7.96412037037037E-2</v>
      </c>
      <c r="K23" s="84">
        <v>6.1342592592592594E-2</v>
      </c>
      <c r="L23" s="84">
        <v>5.752314814814815E-2</v>
      </c>
      <c r="M23" s="84">
        <v>0.27386574074074072</v>
      </c>
      <c r="N23" s="84"/>
      <c r="O23" s="51">
        <f t="shared" ref="O23:O39" si="0">IFERROR($O$19*3600/(HOUR(M23)*3600+MINUTE(M23)*60+SECOND(M23)),"")</f>
        <v>36.818527596990954</v>
      </c>
      <c r="P23" s="50" t="s">
        <v>36</v>
      </c>
      <c r="Q23" s="52"/>
    </row>
    <row r="24" spans="1:18" s="27" customFormat="1" ht="26.25" customHeight="1" x14ac:dyDescent="0.2">
      <c r="A24" s="46">
        <v>2</v>
      </c>
      <c r="B24" s="47">
        <v>17</v>
      </c>
      <c r="C24" s="47">
        <v>10137270845</v>
      </c>
      <c r="D24" s="48" t="s">
        <v>68</v>
      </c>
      <c r="E24" s="49">
        <v>39844</v>
      </c>
      <c r="F24" s="47" t="s">
        <v>40</v>
      </c>
      <c r="G24" s="58" t="s">
        <v>24</v>
      </c>
      <c r="H24" s="84">
        <v>6.0543981481481483E-2</v>
      </c>
      <c r="I24" s="84">
        <v>1.4745370370370372E-2</v>
      </c>
      <c r="J24" s="84">
        <v>7.9710648148148142E-2</v>
      </c>
      <c r="K24" s="84">
        <v>6.1388888888888889E-2</v>
      </c>
      <c r="L24" s="84">
        <v>5.7627314814814812E-2</v>
      </c>
      <c r="M24" s="84">
        <v>0.27401620370370372</v>
      </c>
      <c r="N24" s="84">
        <f>M24-$M$23</f>
        <v>1.5046296296300499E-4</v>
      </c>
      <c r="O24" s="51">
        <f t="shared" si="0"/>
        <v>36.798310454065472</v>
      </c>
      <c r="P24" s="50" t="s">
        <v>36</v>
      </c>
      <c r="Q24" s="52"/>
    </row>
    <row r="25" spans="1:18" s="27" customFormat="1" ht="26.25" customHeight="1" x14ac:dyDescent="0.2">
      <c r="A25" s="46">
        <v>3</v>
      </c>
      <c r="B25" s="47">
        <v>11</v>
      </c>
      <c r="C25" s="47">
        <v>10127774848</v>
      </c>
      <c r="D25" s="48" t="s">
        <v>69</v>
      </c>
      <c r="E25" s="49">
        <v>39967</v>
      </c>
      <c r="F25" s="47" t="s">
        <v>40</v>
      </c>
      <c r="G25" s="47" t="s">
        <v>24</v>
      </c>
      <c r="H25" s="84">
        <v>6.0428240740740741E-2</v>
      </c>
      <c r="I25" s="84">
        <v>1.4641203703703703E-2</v>
      </c>
      <c r="J25" s="84">
        <v>7.9710648148148142E-2</v>
      </c>
      <c r="K25" s="84">
        <v>6.4062500000000008E-2</v>
      </c>
      <c r="L25" s="84">
        <v>5.7314814814814818E-2</v>
      </c>
      <c r="M25" s="84">
        <v>0.27615740740740741</v>
      </c>
      <c r="N25" s="84">
        <f t="shared" ref="N25:N43" si="1">M25-$M$23</f>
        <v>2.2916666666666918E-3</v>
      </c>
      <c r="O25" s="51">
        <f t="shared" si="0"/>
        <v>36.512992455993292</v>
      </c>
      <c r="P25" s="50" t="s">
        <v>36</v>
      </c>
      <c r="Q25" s="52"/>
    </row>
    <row r="26" spans="1:18" s="27" customFormat="1" ht="26.25" customHeight="1" x14ac:dyDescent="0.2">
      <c r="A26" s="46">
        <v>4</v>
      </c>
      <c r="B26" s="47">
        <v>15</v>
      </c>
      <c r="C26" s="47">
        <v>10127617931</v>
      </c>
      <c r="D26" s="48" t="s">
        <v>70</v>
      </c>
      <c r="E26" s="49">
        <v>39814</v>
      </c>
      <c r="F26" s="47" t="s">
        <v>39</v>
      </c>
      <c r="G26" s="47" t="s">
        <v>24</v>
      </c>
      <c r="H26" s="84">
        <v>6.0474537037037035E-2</v>
      </c>
      <c r="I26" s="84">
        <v>1.4849537037037036E-2</v>
      </c>
      <c r="J26" s="84">
        <v>7.9710648148148142E-2</v>
      </c>
      <c r="K26" s="84">
        <v>6.4062500000000008E-2</v>
      </c>
      <c r="L26" s="84">
        <v>5.768518518518518E-2</v>
      </c>
      <c r="M26" s="84">
        <v>0.27678240740740739</v>
      </c>
      <c r="N26" s="84">
        <f t="shared" si="1"/>
        <v>2.9166666666666785E-3</v>
      </c>
      <c r="O26" s="51">
        <f t="shared" si="0"/>
        <v>36.430542778288867</v>
      </c>
      <c r="P26" s="50" t="s">
        <v>36</v>
      </c>
      <c r="Q26" s="53"/>
    </row>
    <row r="27" spans="1:18" s="27" customFormat="1" ht="26.25" customHeight="1" x14ac:dyDescent="0.2">
      <c r="A27" s="46">
        <v>5</v>
      </c>
      <c r="B27" s="47">
        <v>19</v>
      </c>
      <c r="C27" s="47">
        <v>10136971963</v>
      </c>
      <c r="D27" s="48" t="s">
        <v>71</v>
      </c>
      <c r="E27" s="49">
        <v>39973</v>
      </c>
      <c r="F27" s="47" t="s">
        <v>39</v>
      </c>
      <c r="G27" s="47" t="s">
        <v>24</v>
      </c>
      <c r="H27" s="84">
        <v>6.0543981481481483E-2</v>
      </c>
      <c r="I27" s="84">
        <v>1.4710648148148148E-2</v>
      </c>
      <c r="J27" s="84">
        <v>7.9710648148148142E-2</v>
      </c>
      <c r="K27" s="84">
        <v>6.4259259259259252E-2</v>
      </c>
      <c r="L27" s="84">
        <v>5.7743055555555554E-2</v>
      </c>
      <c r="M27" s="84">
        <v>0.27696759259259257</v>
      </c>
      <c r="N27" s="84">
        <f t="shared" si="1"/>
        <v>3.1018518518518556E-3</v>
      </c>
      <c r="O27" s="51">
        <f t="shared" si="0"/>
        <v>36.406184705390721</v>
      </c>
      <c r="P27" s="50" t="s">
        <v>36</v>
      </c>
      <c r="Q27" s="52"/>
    </row>
    <row r="28" spans="1:18" s="27" customFormat="1" ht="26.25" customHeight="1" x14ac:dyDescent="0.2">
      <c r="A28" s="46">
        <v>6</v>
      </c>
      <c r="B28" s="47">
        <v>13</v>
      </c>
      <c r="C28" s="47">
        <v>10124975487</v>
      </c>
      <c r="D28" s="48" t="s">
        <v>72</v>
      </c>
      <c r="E28" s="49">
        <v>39749</v>
      </c>
      <c r="F28" s="47" t="s">
        <v>36</v>
      </c>
      <c r="G28" s="47" t="s">
        <v>24</v>
      </c>
      <c r="H28" s="84">
        <v>6.0497685185185189E-2</v>
      </c>
      <c r="I28" s="84">
        <v>1.5150462962962963E-2</v>
      </c>
      <c r="J28" s="84">
        <v>7.9664351851851847E-2</v>
      </c>
      <c r="K28" s="84">
        <v>6.3981481481481486E-2</v>
      </c>
      <c r="L28" s="84">
        <v>5.7673611111111113E-2</v>
      </c>
      <c r="M28" s="84">
        <v>0.27696759259259257</v>
      </c>
      <c r="N28" s="84">
        <f t="shared" si="1"/>
        <v>3.1018518518518556E-3</v>
      </c>
      <c r="O28" s="51">
        <f t="shared" si="0"/>
        <v>36.406184705390721</v>
      </c>
      <c r="P28" s="50"/>
      <c r="Q28" s="52"/>
    </row>
    <row r="29" spans="1:18" s="27" customFormat="1" ht="26.25" customHeight="1" x14ac:dyDescent="0.2">
      <c r="A29" s="46">
        <v>7</v>
      </c>
      <c r="B29" s="47">
        <v>5</v>
      </c>
      <c r="C29" s="47">
        <v>10117450816</v>
      </c>
      <c r="D29" s="48" t="s">
        <v>73</v>
      </c>
      <c r="E29" s="49">
        <v>39264</v>
      </c>
      <c r="F29" s="47" t="s">
        <v>36</v>
      </c>
      <c r="G29" s="47" t="s">
        <v>61</v>
      </c>
      <c r="H29" s="84">
        <v>6.0543981481481483E-2</v>
      </c>
      <c r="I29" s="84">
        <v>1.554398148148148E-2</v>
      </c>
      <c r="J29" s="84">
        <v>7.9710648148148142E-2</v>
      </c>
      <c r="K29" s="84">
        <v>6.4062500000000008E-2</v>
      </c>
      <c r="L29" s="84">
        <v>5.7743055555555554E-2</v>
      </c>
      <c r="M29" s="84">
        <v>0.27760416666666665</v>
      </c>
      <c r="N29" s="84">
        <f t="shared" si="1"/>
        <v>3.7384259259259367E-3</v>
      </c>
      <c r="O29" s="51">
        <f t="shared" si="0"/>
        <v>36.322701688555348</v>
      </c>
      <c r="P29" s="50"/>
      <c r="Q29" s="53"/>
      <c r="R29" s="1"/>
    </row>
    <row r="30" spans="1:18" s="27" customFormat="1" ht="26.25" customHeight="1" x14ac:dyDescent="0.2">
      <c r="A30" s="46">
        <v>8</v>
      </c>
      <c r="B30" s="47">
        <v>7</v>
      </c>
      <c r="C30" s="47">
        <v>10141141852</v>
      </c>
      <c r="D30" s="48" t="s">
        <v>74</v>
      </c>
      <c r="E30" s="49">
        <v>39971</v>
      </c>
      <c r="F30" s="47" t="s">
        <v>40</v>
      </c>
      <c r="G30" s="47" t="s">
        <v>61</v>
      </c>
      <c r="H30" s="84">
        <v>6.0543981481481483E-2</v>
      </c>
      <c r="I30" s="84">
        <v>1.5914351851851853E-2</v>
      </c>
      <c r="J30" s="84">
        <v>7.9710648148148142E-2</v>
      </c>
      <c r="K30" s="84">
        <v>6.4259259259259252E-2</v>
      </c>
      <c r="L30" s="84">
        <v>5.7743055555555554E-2</v>
      </c>
      <c r="M30" s="84">
        <v>0.27817129629629628</v>
      </c>
      <c r="N30" s="84">
        <f t="shared" si="1"/>
        <v>4.3055555555555625E-3</v>
      </c>
      <c r="O30" s="51">
        <f t="shared" si="0"/>
        <v>36.248647749022219</v>
      </c>
      <c r="P30" s="50"/>
      <c r="Q30" s="52"/>
    </row>
    <row r="31" spans="1:18" s="27" customFormat="1" ht="26.25" customHeight="1" x14ac:dyDescent="0.2">
      <c r="A31" s="46">
        <v>9</v>
      </c>
      <c r="B31" s="47">
        <v>14</v>
      </c>
      <c r="C31" s="47">
        <v>10137268320</v>
      </c>
      <c r="D31" s="48" t="s">
        <v>75</v>
      </c>
      <c r="E31" s="49">
        <v>39488</v>
      </c>
      <c r="F31" s="47" t="s">
        <v>36</v>
      </c>
      <c r="G31" s="58" t="s">
        <v>24</v>
      </c>
      <c r="H31" s="84">
        <v>6.0613425925925925E-2</v>
      </c>
      <c r="I31" s="84">
        <v>1.4652777777777778E-2</v>
      </c>
      <c r="J31" s="84">
        <v>7.9710648148148142E-2</v>
      </c>
      <c r="K31" s="84">
        <v>6.5879629629629635E-2</v>
      </c>
      <c r="L31" s="84">
        <v>5.7743055555555554E-2</v>
      </c>
      <c r="M31" s="84">
        <v>0.27859953703703705</v>
      </c>
      <c r="N31" s="84">
        <f t="shared" si="1"/>
        <v>4.7337962962963331E-3</v>
      </c>
      <c r="O31" s="51">
        <f t="shared" si="0"/>
        <v>36.192929250965889</v>
      </c>
      <c r="P31" s="54"/>
      <c r="Q31" s="52"/>
    </row>
    <row r="32" spans="1:18" s="27" customFormat="1" ht="26.25" customHeight="1" x14ac:dyDescent="0.2">
      <c r="A32" s="46">
        <v>10</v>
      </c>
      <c r="B32" s="55">
        <v>18</v>
      </c>
      <c r="C32" s="55">
        <v>10137271047</v>
      </c>
      <c r="D32" s="56" t="s">
        <v>76</v>
      </c>
      <c r="E32" s="49">
        <v>40018</v>
      </c>
      <c r="F32" s="47" t="s">
        <v>40</v>
      </c>
      <c r="G32" s="58" t="s">
        <v>24</v>
      </c>
      <c r="H32" s="84">
        <v>6.0543981481481483E-2</v>
      </c>
      <c r="I32" s="84">
        <v>1.5150462962962963E-2</v>
      </c>
      <c r="J32" s="84">
        <v>7.9710648148148142E-2</v>
      </c>
      <c r="K32" s="84">
        <v>6.5972222222222224E-2</v>
      </c>
      <c r="L32" s="84">
        <v>5.7743055555555554E-2</v>
      </c>
      <c r="M32" s="84">
        <v>0.27912037037037035</v>
      </c>
      <c r="N32" s="84">
        <f t="shared" si="1"/>
        <v>5.2546296296296369E-3</v>
      </c>
      <c r="O32" s="51">
        <f t="shared" si="0"/>
        <v>36.125393929341513</v>
      </c>
      <c r="P32" s="54"/>
      <c r="Q32" s="52"/>
    </row>
    <row r="33" spans="1:18" ht="26.25" customHeight="1" x14ac:dyDescent="0.2">
      <c r="A33" s="46">
        <v>11</v>
      </c>
      <c r="B33" s="47">
        <v>16</v>
      </c>
      <c r="C33" s="47">
        <v>10137270643</v>
      </c>
      <c r="D33" s="48" t="s">
        <v>77</v>
      </c>
      <c r="E33" s="49">
        <v>39897</v>
      </c>
      <c r="F33" s="47" t="s">
        <v>40</v>
      </c>
      <c r="G33" s="47" t="s">
        <v>24</v>
      </c>
      <c r="H33" s="84">
        <v>6.0613425925925925E-2</v>
      </c>
      <c r="I33" s="84">
        <v>1.5787037037037037E-2</v>
      </c>
      <c r="J33" s="84">
        <v>7.9085648148148155E-2</v>
      </c>
      <c r="K33" s="84">
        <v>6.5972222222222224E-2</v>
      </c>
      <c r="L33" s="84">
        <v>5.7743055555555554E-2</v>
      </c>
      <c r="M33" s="84">
        <v>0.2792013888888889</v>
      </c>
      <c r="N33" s="84">
        <f t="shared" si="1"/>
        <v>5.3356481481481866E-3</v>
      </c>
      <c r="O33" s="51">
        <f t="shared" si="0"/>
        <v>36.114911080711352</v>
      </c>
      <c r="P33" s="50"/>
      <c r="Q33" s="52"/>
      <c r="R33" s="27"/>
    </row>
    <row r="34" spans="1:18" s="27" customFormat="1" ht="26.25" customHeight="1" x14ac:dyDescent="0.2">
      <c r="A34" s="46">
        <v>12</v>
      </c>
      <c r="B34" s="47">
        <v>4</v>
      </c>
      <c r="C34" s="47">
        <v>10122947682</v>
      </c>
      <c r="D34" s="48" t="s">
        <v>78</v>
      </c>
      <c r="E34" s="49">
        <v>39085</v>
      </c>
      <c r="F34" s="47" t="s">
        <v>39</v>
      </c>
      <c r="G34" s="47" t="s">
        <v>61</v>
      </c>
      <c r="H34" s="84">
        <v>6.0543981481481483E-2</v>
      </c>
      <c r="I34" s="84">
        <v>1.5682870370370371E-2</v>
      </c>
      <c r="J34" s="84">
        <v>7.9710648148148142E-2</v>
      </c>
      <c r="K34" s="84">
        <v>6.5972222222222224E-2</v>
      </c>
      <c r="L34" s="84">
        <v>5.7743055555555554E-2</v>
      </c>
      <c r="M34" s="84">
        <v>0.27965277777777781</v>
      </c>
      <c r="N34" s="84">
        <f t="shared" si="1"/>
        <v>5.7870370370370905E-3</v>
      </c>
      <c r="O34" s="51">
        <f t="shared" si="0"/>
        <v>36.056617829649866</v>
      </c>
      <c r="P34" s="50"/>
      <c r="Q34" s="52"/>
    </row>
    <row r="35" spans="1:18" s="27" customFormat="1" ht="26.25" customHeight="1" x14ac:dyDescent="0.2">
      <c r="A35" s="46">
        <v>13</v>
      </c>
      <c r="B35" s="55">
        <v>21</v>
      </c>
      <c r="C35" s="55">
        <v>10097779418</v>
      </c>
      <c r="D35" s="56" t="s">
        <v>79</v>
      </c>
      <c r="E35" s="49">
        <v>39936</v>
      </c>
      <c r="F35" s="47" t="s">
        <v>40</v>
      </c>
      <c r="G35" s="58" t="s">
        <v>80</v>
      </c>
      <c r="H35" s="84">
        <v>6.0810185185185182E-2</v>
      </c>
      <c r="I35" s="84">
        <v>1.650462962962963E-2</v>
      </c>
      <c r="J35" s="84">
        <v>7.9710648148148142E-2</v>
      </c>
      <c r="K35" s="84">
        <v>6.5972222222222224E-2</v>
      </c>
      <c r="L35" s="84">
        <v>5.7743055555555554E-2</v>
      </c>
      <c r="M35" s="84">
        <v>0.28074074074074074</v>
      </c>
      <c r="N35" s="84">
        <f t="shared" si="1"/>
        <v>6.87500000000002E-3</v>
      </c>
      <c r="O35" s="51">
        <f t="shared" si="0"/>
        <v>35.916886543535618</v>
      </c>
      <c r="P35" s="50"/>
      <c r="Q35" s="52"/>
    </row>
    <row r="36" spans="1:18" s="27" customFormat="1" ht="26.25" customHeight="1" x14ac:dyDescent="0.2">
      <c r="A36" s="46">
        <v>14</v>
      </c>
      <c r="B36" s="47">
        <v>8</v>
      </c>
      <c r="C36" s="47">
        <v>10142402347</v>
      </c>
      <c r="D36" s="48" t="s">
        <v>81</v>
      </c>
      <c r="E36" s="49">
        <v>40170</v>
      </c>
      <c r="F36" s="47" t="s">
        <v>40</v>
      </c>
      <c r="G36" s="58" t="s">
        <v>61</v>
      </c>
      <c r="H36" s="84">
        <v>6.1886574074074073E-2</v>
      </c>
      <c r="I36" s="84">
        <v>1.5509259259259257E-2</v>
      </c>
      <c r="J36" s="84">
        <v>7.9710648148148142E-2</v>
      </c>
      <c r="K36" s="84">
        <v>6.6400462962962967E-2</v>
      </c>
      <c r="L36" s="84">
        <v>5.7743055555555554E-2</v>
      </c>
      <c r="M36" s="84">
        <v>0.28125</v>
      </c>
      <c r="N36" s="84">
        <f t="shared" si="1"/>
        <v>7.3842592592592848E-3</v>
      </c>
      <c r="O36" s="51">
        <f t="shared" si="0"/>
        <v>35.851851851851855</v>
      </c>
      <c r="P36" s="54"/>
      <c r="Q36" s="52"/>
    </row>
    <row r="37" spans="1:18" s="27" customFormat="1" ht="26.25" customHeight="1" x14ac:dyDescent="0.2">
      <c r="A37" s="46">
        <v>15</v>
      </c>
      <c r="B37" s="47">
        <v>20</v>
      </c>
      <c r="C37" s="47">
        <v>10143968592</v>
      </c>
      <c r="D37" s="48" t="s">
        <v>82</v>
      </c>
      <c r="E37" s="49">
        <v>39957</v>
      </c>
      <c r="F37" s="47" t="s">
        <v>40</v>
      </c>
      <c r="G37" s="47" t="s">
        <v>80</v>
      </c>
      <c r="H37" s="84">
        <v>6.1886574074074073E-2</v>
      </c>
      <c r="I37" s="84">
        <v>1.5833333333333335E-2</v>
      </c>
      <c r="J37" s="84">
        <v>7.9710648148148142E-2</v>
      </c>
      <c r="K37" s="84">
        <v>6.8888888888888888E-2</v>
      </c>
      <c r="L37" s="84">
        <v>5.7743055555555554E-2</v>
      </c>
      <c r="M37" s="84">
        <v>0.2840625</v>
      </c>
      <c r="N37" s="84">
        <f t="shared" si="1"/>
        <v>1.019675925925928E-2</v>
      </c>
      <c r="O37" s="51">
        <f t="shared" si="0"/>
        <v>35.496883021635497</v>
      </c>
      <c r="P37" s="50"/>
      <c r="Q37" s="52"/>
    </row>
    <row r="38" spans="1:18" s="27" customFormat="1" ht="26.25" customHeight="1" x14ac:dyDescent="0.2">
      <c r="A38" s="46">
        <v>16</v>
      </c>
      <c r="B38" s="47">
        <v>2</v>
      </c>
      <c r="C38" s="47">
        <v>10119972109</v>
      </c>
      <c r="D38" s="48" t="s">
        <v>83</v>
      </c>
      <c r="E38" s="49">
        <v>39525</v>
      </c>
      <c r="F38" s="47" t="s">
        <v>36</v>
      </c>
      <c r="G38" s="47" t="s">
        <v>42</v>
      </c>
      <c r="H38" s="84">
        <v>6.2210648148148147E-2</v>
      </c>
      <c r="I38" s="84">
        <v>1.7210648148148149E-2</v>
      </c>
      <c r="J38" s="84">
        <v>7.9710648148148142E-2</v>
      </c>
      <c r="K38" s="84">
        <v>6.8888888888888888E-2</v>
      </c>
      <c r="L38" s="84">
        <v>5.7743055555555554E-2</v>
      </c>
      <c r="M38" s="84">
        <v>0.28576388888888887</v>
      </c>
      <c r="N38" s="84">
        <f t="shared" si="1"/>
        <v>1.1898148148148158E-2</v>
      </c>
      <c r="O38" s="51">
        <f t="shared" si="0"/>
        <v>35.285540704738757</v>
      </c>
      <c r="P38" s="50"/>
      <c r="Q38" s="52"/>
    </row>
    <row r="39" spans="1:18" s="27" customFormat="1" ht="26.25" customHeight="1" x14ac:dyDescent="0.2">
      <c r="A39" s="46">
        <v>17</v>
      </c>
      <c r="B39" s="47">
        <v>1</v>
      </c>
      <c r="C39" s="47">
        <v>10129964624</v>
      </c>
      <c r="D39" s="48" t="s">
        <v>84</v>
      </c>
      <c r="E39" s="49">
        <v>39591</v>
      </c>
      <c r="F39" s="47" t="s">
        <v>36</v>
      </c>
      <c r="G39" s="58" t="s">
        <v>42</v>
      </c>
      <c r="H39" s="84">
        <v>6.1886574074074073E-2</v>
      </c>
      <c r="I39" s="84">
        <v>1.638888888888889E-2</v>
      </c>
      <c r="J39" s="84">
        <v>7.9710648148148142E-2</v>
      </c>
      <c r="K39" s="84">
        <v>7.0208333333333331E-2</v>
      </c>
      <c r="L39" s="84">
        <v>5.7743055555555554E-2</v>
      </c>
      <c r="M39" s="84">
        <v>0.28592592592592592</v>
      </c>
      <c r="N39" s="84">
        <f t="shared" si="1"/>
        <v>1.2060185185185202E-2</v>
      </c>
      <c r="O39" s="51">
        <f t="shared" si="0"/>
        <v>35.265544041450774</v>
      </c>
      <c r="P39" s="54"/>
      <c r="Q39" s="52"/>
    </row>
    <row r="40" spans="1:18" s="27" customFormat="1" ht="26.25" customHeight="1" x14ac:dyDescent="0.2">
      <c r="A40" s="46">
        <v>18</v>
      </c>
      <c r="B40" s="55">
        <v>10</v>
      </c>
      <c r="C40" s="55">
        <v>10141913105</v>
      </c>
      <c r="D40" s="56" t="s">
        <v>85</v>
      </c>
      <c r="E40" s="49">
        <v>39829</v>
      </c>
      <c r="F40" s="47" t="s">
        <v>40</v>
      </c>
      <c r="G40" s="58" t="s">
        <v>61</v>
      </c>
      <c r="H40" s="84">
        <v>6.2314814814814816E-2</v>
      </c>
      <c r="I40" s="84">
        <v>1.6875000000000001E-2</v>
      </c>
      <c r="J40" s="84">
        <v>8.0775462962962966E-2</v>
      </c>
      <c r="K40" s="84">
        <v>7.1111111111111111E-2</v>
      </c>
      <c r="L40" s="84">
        <v>5.8287037037037033E-2</v>
      </c>
      <c r="M40" s="84">
        <v>0.28936342592592595</v>
      </c>
      <c r="N40" s="84">
        <f t="shared" si="1"/>
        <v>1.5497685185185239E-2</v>
      </c>
      <c r="O40" s="51">
        <f t="shared" ref="O40:O43" si="2">IFERROR($O$19*3600/(HOUR(M40)*3600+MINUTE(M40)*60+SECOND(M40)),"")</f>
        <v>34.84660613575457</v>
      </c>
      <c r="P40" s="54"/>
      <c r="Q40" s="52"/>
    </row>
    <row r="41" spans="1:18" s="27" customFormat="1" ht="26.25" customHeight="1" x14ac:dyDescent="0.2">
      <c r="A41" s="46">
        <v>19</v>
      </c>
      <c r="B41" s="55">
        <v>9</v>
      </c>
      <c r="C41" s="55">
        <v>10141141246</v>
      </c>
      <c r="D41" s="56" t="s">
        <v>86</v>
      </c>
      <c r="E41" s="49">
        <v>39916</v>
      </c>
      <c r="F41" s="47" t="s">
        <v>40</v>
      </c>
      <c r="G41" s="58" t="s">
        <v>61</v>
      </c>
      <c r="H41" s="84">
        <v>6.6504629629629622E-2</v>
      </c>
      <c r="I41" s="84">
        <v>1.6759259259259258E-2</v>
      </c>
      <c r="J41" s="84">
        <v>7.9710648148148142E-2</v>
      </c>
      <c r="K41" s="84">
        <v>6.8888888888888888E-2</v>
      </c>
      <c r="L41" s="84">
        <v>5.7743055555555554E-2</v>
      </c>
      <c r="M41" s="84">
        <v>0.28960648148148149</v>
      </c>
      <c r="N41" s="84">
        <f t="shared" si="1"/>
        <v>1.5740740740740777E-2</v>
      </c>
      <c r="O41" s="51">
        <f t="shared" si="2"/>
        <v>34.817360722564146</v>
      </c>
      <c r="P41" s="54"/>
      <c r="Q41" s="52"/>
    </row>
    <row r="42" spans="1:18" s="27" customFormat="1" ht="26.25" customHeight="1" x14ac:dyDescent="0.2">
      <c r="A42" s="46">
        <v>20</v>
      </c>
      <c r="B42" s="55">
        <v>6</v>
      </c>
      <c r="C42" s="55">
        <v>10117452331</v>
      </c>
      <c r="D42" s="56" t="s">
        <v>87</v>
      </c>
      <c r="E42" s="49">
        <v>39085</v>
      </c>
      <c r="F42" s="47" t="s">
        <v>36</v>
      </c>
      <c r="G42" s="58" t="s">
        <v>61</v>
      </c>
      <c r="H42" s="84">
        <v>6.6504629629629622E-2</v>
      </c>
      <c r="I42" s="84">
        <v>1.6435185185185188E-2</v>
      </c>
      <c r="J42" s="84">
        <v>7.9710648148148142E-2</v>
      </c>
      <c r="K42" s="84">
        <v>6.9548611111111117E-2</v>
      </c>
      <c r="L42" s="84">
        <v>5.7743055555555554E-2</v>
      </c>
      <c r="M42" s="84">
        <v>0.28994212962962962</v>
      </c>
      <c r="N42" s="84">
        <f t="shared" si="1"/>
        <v>1.6076388888888904E-2</v>
      </c>
      <c r="O42" s="51">
        <f t="shared" si="2"/>
        <v>34.777054808191288</v>
      </c>
      <c r="P42" s="54"/>
      <c r="Q42" s="52"/>
    </row>
    <row r="43" spans="1:18" s="27" customFormat="1" ht="26.25" customHeight="1" thickBot="1" x14ac:dyDescent="0.25">
      <c r="A43" s="46">
        <v>21</v>
      </c>
      <c r="B43" s="55">
        <v>3</v>
      </c>
      <c r="C43" s="55">
        <v>10130996258</v>
      </c>
      <c r="D43" s="56" t="s">
        <v>88</v>
      </c>
      <c r="E43" s="49">
        <v>39890</v>
      </c>
      <c r="F43" s="47" t="s">
        <v>40</v>
      </c>
      <c r="G43" s="58" t="s">
        <v>42</v>
      </c>
      <c r="H43" s="84">
        <v>6.1886574074074073E-2</v>
      </c>
      <c r="I43" s="84">
        <v>1.667824074074074E-2</v>
      </c>
      <c r="J43" s="84">
        <v>7.9710648148148142E-2</v>
      </c>
      <c r="K43" s="84">
        <v>7.1111111111111111E-2</v>
      </c>
      <c r="L43" s="84">
        <v>6.1249999999999999E-2</v>
      </c>
      <c r="M43" s="84">
        <v>0.29063657407407406</v>
      </c>
      <c r="N43" s="84">
        <f t="shared" si="1"/>
        <v>1.6770833333333346E-2</v>
      </c>
      <c r="O43" s="51">
        <f t="shared" si="2"/>
        <v>34.693958822826652</v>
      </c>
      <c r="P43" s="54"/>
      <c r="Q43" s="52"/>
    </row>
    <row r="44" spans="1:18" ht="9" customHeight="1" thickTop="1" thickBot="1" x14ac:dyDescent="0.25">
      <c r="A44" s="42"/>
      <c r="B44" s="28"/>
      <c r="C44" s="28"/>
      <c r="D44" s="29"/>
      <c r="E44" s="30"/>
      <c r="F44" s="31"/>
      <c r="G44" s="30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8" ht="15.75" thickTop="1" x14ac:dyDescent="0.2">
      <c r="A45" s="128" t="s">
        <v>5</v>
      </c>
      <c r="B45" s="129"/>
      <c r="C45" s="129"/>
      <c r="D45" s="129"/>
      <c r="E45" s="81"/>
      <c r="F45" s="81"/>
      <c r="G45" s="129" t="s">
        <v>6</v>
      </c>
      <c r="H45" s="129"/>
      <c r="I45" s="129"/>
      <c r="J45" s="129"/>
      <c r="K45" s="129"/>
      <c r="L45" s="129"/>
      <c r="M45" s="129"/>
      <c r="N45" s="129"/>
      <c r="O45" s="129"/>
      <c r="P45" s="129"/>
      <c r="Q45" s="130"/>
    </row>
    <row r="46" spans="1:18" ht="15" x14ac:dyDescent="0.2">
      <c r="A46" s="59"/>
      <c r="B46" s="60"/>
      <c r="C46" s="61"/>
      <c r="D46" s="60"/>
      <c r="E46" s="60"/>
      <c r="F46" s="60"/>
      <c r="G46" s="62" t="s">
        <v>44</v>
      </c>
      <c r="H46" s="64">
        <v>4</v>
      </c>
      <c r="I46" s="86"/>
      <c r="J46" s="87"/>
      <c r="K46" s="65"/>
      <c r="L46" s="66"/>
      <c r="M46" s="67"/>
      <c r="N46" s="67"/>
      <c r="O46" s="88"/>
      <c r="P46" s="62" t="s">
        <v>45</v>
      </c>
      <c r="Q46" s="68">
        <f>COUNTIF(F$21:F154,"ЗМС")</f>
        <v>0</v>
      </c>
    </row>
    <row r="47" spans="1:18" ht="15" x14ac:dyDescent="0.2">
      <c r="A47" s="69"/>
      <c r="B47" s="100"/>
      <c r="C47" s="101"/>
      <c r="D47" s="100"/>
      <c r="E47" s="100"/>
      <c r="F47" s="100"/>
      <c r="G47" s="62" t="s">
        <v>46</v>
      </c>
      <c r="H47" s="70">
        <f>H48+H53</f>
        <v>21</v>
      </c>
      <c r="I47" s="89"/>
      <c r="K47" s="90"/>
      <c r="L47" s="91"/>
      <c r="M47" s="92"/>
      <c r="N47" s="92"/>
      <c r="O47" s="93"/>
      <c r="P47" s="62" t="s">
        <v>47</v>
      </c>
      <c r="Q47" s="68">
        <f>COUNTIF(F$21:F154,"МСМК")</f>
        <v>0</v>
      </c>
    </row>
    <row r="48" spans="1:18" ht="15" x14ac:dyDescent="0.2">
      <c r="A48" s="71"/>
      <c r="B48" s="100"/>
      <c r="C48" s="102"/>
      <c r="D48" s="100"/>
      <c r="E48" s="100"/>
      <c r="F48" s="100"/>
      <c r="G48" s="62" t="s">
        <v>48</v>
      </c>
      <c r="H48" s="70">
        <f>H49+H51+H50+H52</f>
        <v>21</v>
      </c>
      <c r="I48" s="89"/>
      <c r="K48" s="90"/>
      <c r="L48" s="91"/>
      <c r="M48" s="92"/>
      <c r="N48" s="92"/>
      <c r="O48" s="93"/>
      <c r="P48" s="62" t="s">
        <v>49</v>
      </c>
      <c r="Q48" s="68">
        <f>COUNTIF(F$21:F43,"МС")</f>
        <v>0</v>
      </c>
    </row>
    <row r="49" spans="1:17" ht="15" x14ac:dyDescent="0.2">
      <c r="A49" s="69"/>
      <c r="B49" s="100"/>
      <c r="C49" s="102"/>
      <c r="D49" s="100"/>
      <c r="E49" s="100"/>
      <c r="F49" s="100"/>
      <c r="G49" s="62" t="s">
        <v>50</v>
      </c>
      <c r="H49" s="70">
        <f>COUNT(A23:A109)</f>
        <v>21</v>
      </c>
      <c r="I49" s="89"/>
      <c r="K49" s="90"/>
      <c r="L49" s="91"/>
      <c r="M49" s="92"/>
      <c r="N49" s="92"/>
      <c r="O49" s="93"/>
      <c r="P49" s="62" t="s">
        <v>36</v>
      </c>
      <c r="Q49" s="68">
        <f>COUNTIF(F$20:F43,"КМС")</f>
        <v>7</v>
      </c>
    </row>
    <row r="50" spans="1:17" ht="15" x14ac:dyDescent="0.2">
      <c r="A50" s="69"/>
      <c r="B50" s="100"/>
      <c r="C50" s="102"/>
      <c r="D50" s="100"/>
      <c r="E50" s="103"/>
      <c r="F50" s="103"/>
      <c r="G50" s="62" t="s">
        <v>51</v>
      </c>
      <c r="H50" s="70">
        <f>COUNTIF(A23:A108,"НФ")</f>
        <v>0</v>
      </c>
      <c r="I50" s="89"/>
      <c r="K50" s="90"/>
      <c r="L50" s="91"/>
      <c r="M50" s="92"/>
      <c r="N50" s="92"/>
      <c r="O50" s="93"/>
      <c r="P50" s="62" t="s">
        <v>39</v>
      </c>
      <c r="Q50" s="68">
        <f>COUNTIF(F$22:F155,"1 СР")</f>
        <v>3</v>
      </c>
    </row>
    <row r="51" spans="1:17" ht="15" x14ac:dyDescent="0.2">
      <c r="A51" s="72"/>
      <c r="B51" s="103"/>
      <c r="C51" s="103"/>
      <c r="D51" s="100"/>
      <c r="E51" s="103"/>
      <c r="F51" s="103"/>
      <c r="G51" s="62" t="s">
        <v>52</v>
      </c>
      <c r="H51" s="70">
        <f>COUNTIF(A23:A107,"ЛИМ")</f>
        <v>0</v>
      </c>
      <c r="I51" s="89"/>
      <c r="K51" s="90"/>
      <c r="L51" s="91"/>
      <c r="M51" s="92"/>
      <c r="N51" s="92"/>
      <c r="O51" s="93"/>
      <c r="P51" s="62" t="s">
        <v>40</v>
      </c>
      <c r="Q51" s="68">
        <f>COUNTIF(F$22:F156,"2 СР")</f>
        <v>11</v>
      </c>
    </row>
    <row r="52" spans="1:17" ht="15" x14ac:dyDescent="0.2">
      <c r="A52" s="71"/>
      <c r="B52" s="100"/>
      <c r="C52" s="100"/>
      <c r="D52" s="100"/>
      <c r="E52" s="100"/>
      <c r="F52" s="100"/>
      <c r="G52" s="62" t="s">
        <v>53</v>
      </c>
      <c r="H52" s="70">
        <f>COUNTIF(A23:A108,"ДСКВ")</f>
        <v>0</v>
      </c>
      <c r="I52" s="89"/>
      <c r="K52" s="90"/>
      <c r="L52" s="91"/>
      <c r="M52" s="92"/>
      <c r="N52" s="92"/>
      <c r="O52" s="93"/>
      <c r="P52" s="62" t="s">
        <v>43</v>
      </c>
      <c r="Q52" s="68">
        <f>COUNTIF(F$22:F157,"3 СР")</f>
        <v>0</v>
      </c>
    </row>
    <row r="53" spans="1:17" ht="15" x14ac:dyDescent="0.2">
      <c r="A53" s="71"/>
      <c r="B53" s="100"/>
      <c r="C53" s="100"/>
      <c r="D53" s="100"/>
      <c r="E53" s="100"/>
      <c r="F53" s="100"/>
      <c r="G53" s="62" t="s">
        <v>54</v>
      </c>
      <c r="H53" s="70">
        <f>COUNTIF(A23:A108,"НС")</f>
        <v>0</v>
      </c>
      <c r="I53" s="94"/>
      <c r="J53" s="95"/>
      <c r="K53" s="96"/>
      <c r="L53" s="97"/>
      <c r="M53" s="98"/>
      <c r="N53" s="98"/>
      <c r="O53" s="99"/>
      <c r="P53" s="62"/>
      <c r="Q53" s="73"/>
    </row>
    <row r="54" spans="1:17" ht="7.5" customHeight="1" x14ac:dyDescent="0.2">
      <c r="A54" s="74"/>
      <c r="B54" s="75"/>
      <c r="C54" s="75"/>
      <c r="D54" s="75"/>
      <c r="E54" s="75"/>
      <c r="F54" s="75"/>
      <c r="G54" s="76"/>
      <c r="H54" s="77"/>
      <c r="I54" s="63"/>
      <c r="J54" s="76"/>
      <c r="K54" s="78"/>
      <c r="L54" s="76"/>
      <c r="M54" s="78"/>
      <c r="N54" s="78"/>
      <c r="O54" s="78"/>
      <c r="P54" s="79"/>
      <c r="Q54" s="104"/>
    </row>
    <row r="55" spans="1:17" ht="15.75" x14ac:dyDescent="0.2">
      <c r="A55" s="131" t="s">
        <v>3</v>
      </c>
      <c r="B55" s="132"/>
      <c r="C55" s="132"/>
      <c r="D55" s="132"/>
      <c r="E55" s="132" t="s">
        <v>12</v>
      </c>
      <c r="F55" s="132"/>
      <c r="G55" s="132"/>
      <c r="H55" s="132"/>
      <c r="I55" s="132"/>
      <c r="J55" s="132" t="s">
        <v>4</v>
      </c>
      <c r="K55" s="132"/>
      <c r="L55" s="132"/>
      <c r="M55" s="132"/>
      <c r="N55" s="132" t="s">
        <v>56</v>
      </c>
      <c r="O55" s="132"/>
      <c r="P55" s="132"/>
      <c r="Q55" s="133"/>
    </row>
    <row r="56" spans="1:17" x14ac:dyDescent="0.2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8"/>
      <c r="Q56" s="139"/>
    </row>
    <row r="57" spans="1:17" x14ac:dyDescent="0.2">
      <c r="A57" s="80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6"/>
      <c r="Q57" s="107"/>
    </row>
    <row r="58" spans="1:17" x14ac:dyDescent="0.2">
      <c r="A58" s="80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6"/>
      <c r="Q58" s="107"/>
    </row>
    <row r="59" spans="1:17" x14ac:dyDescent="0.2">
      <c r="A59" s="80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6"/>
      <c r="Q59" s="107"/>
    </row>
    <row r="60" spans="1:17" x14ac:dyDescent="0.2">
      <c r="A60" s="80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6"/>
      <c r="Q60" s="107"/>
    </row>
    <row r="61" spans="1:17" ht="16.5" thickBot="1" x14ac:dyDescent="0.25">
      <c r="A61" s="82" t="s">
        <v>55</v>
      </c>
      <c r="B61" s="83"/>
      <c r="C61" s="83"/>
      <c r="D61" s="83"/>
      <c r="E61" s="140" t="str">
        <f>G17</f>
        <v>КАРПЕНКОВ Ю.П. (ВК, г. Великие Луки)</v>
      </c>
      <c r="F61" s="140"/>
      <c r="G61" s="140"/>
      <c r="H61" s="140"/>
      <c r="I61" s="140"/>
      <c r="J61" s="140" t="str">
        <f>G18</f>
        <v>ИВАНОВА М.А. (ВК, г. Великие Луки)</v>
      </c>
      <c r="K61" s="140"/>
      <c r="L61" s="140"/>
      <c r="M61" s="140"/>
      <c r="N61" s="140" t="str">
        <f>G19</f>
        <v>БАРКАНОВА М.В. (ВК, г. Великие Луки)</v>
      </c>
      <c r="O61" s="140"/>
      <c r="P61" s="140"/>
      <c r="Q61" s="141"/>
    </row>
    <row r="62" spans="1:17" ht="13.5" thickTop="1" x14ac:dyDescent="0.2"/>
  </sheetData>
  <mergeCells count="35">
    <mergeCell ref="E61:I61"/>
    <mergeCell ref="J61:M61"/>
    <mergeCell ref="N61:Q61"/>
    <mergeCell ref="O21:O22"/>
    <mergeCell ref="A21:A22"/>
    <mergeCell ref="B21:B22"/>
    <mergeCell ref="A56:E56"/>
    <mergeCell ref="F56:Q56"/>
    <mergeCell ref="F21:F22"/>
    <mergeCell ref="G21:G22"/>
    <mergeCell ref="H21:L21"/>
    <mergeCell ref="M21:M22"/>
    <mergeCell ref="N21:N22"/>
    <mergeCell ref="A45:D45"/>
    <mergeCell ref="G45:Q45"/>
    <mergeCell ref="A55:D55"/>
    <mergeCell ref="E55:I55"/>
    <mergeCell ref="J55:M55"/>
    <mergeCell ref="N55:Q55"/>
    <mergeCell ref="C21:C22"/>
    <mergeCell ref="D21:D22"/>
    <mergeCell ref="E21:E22"/>
    <mergeCell ref="A1:Q1"/>
    <mergeCell ref="A2:Q2"/>
    <mergeCell ref="A3:Q3"/>
    <mergeCell ref="A4:Q4"/>
    <mergeCell ref="A6:Q6"/>
    <mergeCell ref="A7:Q7"/>
    <mergeCell ref="A9:Q9"/>
    <mergeCell ref="A10:Q10"/>
    <mergeCell ref="A11:Q11"/>
    <mergeCell ref="A15:G15"/>
    <mergeCell ref="H15:Q15"/>
    <mergeCell ref="P21:P22"/>
    <mergeCell ref="Q21:Q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76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мнг г девушки 15-16</vt:lpstr>
      <vt:lpstr>'мнг г девушки 15-16'!Заголовки_для_печати</vt:lpstr>
      <vt:lpstr>'мнг г девушки 15-16'!Область_печати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2021-05-14T14:01:21Z</cp:lastPrinted>
  <dcterms:created xsi:type="dcterms:W3CDTF">1996-10-08T23:32:33Z</dcterms:created>
  <dcterms:modified xsi:type="dcterms:W3CDTF">2023-07-14T10:10:30Z</dcterms:modified>
</cp:coreProperties>
</file>