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Петрова 18-21.07.25\ВC\"/>
    </mc:Choice>
  </mc:AlternateContent>
  <xr:revisionPtr revIDLastSave="0" documentId="8_{40FD4543-FA60-486A-B230-AB2ECA73215B}" xr6:coauthVersionLast="47" xr6:coauthVersionMax="47" xr10:uidLastSave="{00000000-0000-0000-0000-000000000000}"/>
  <bookViews>
    <workbookView xWindow="-110" yWindow="-110" windowWidth="19420" windowHeight="10420" xr2:uid="{8B7CCBCC-A589-4044-A5A7-75D0509EFF6A}"/>
  </bookViews>
  <sheets>
    <sheet name="ИГ юноши" sheetId="1" r:id="rId1"/>
  </sheets>
  <externalReferences>
    <externalReference r:id="rId2"/>
  </externalReferences>
  <definedNames>
    <definedName name="_xlnm.Print_Titles" localSheetId="0">'ИГ юноши'!$21:$22</definedName>
    <definedName name="_xlnm.Print_Area" localSheetId="0">'ИГ юноши'!$A$1:$L$127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7" i="1" l="1"/>
  <c r="G127" i="1"/>
  <c r="D127" i="1"/>
  <c r="A127" i="1"/>
  <c r="J121" i="1"/>
  <c r="G121" i="1"/>
  <c r="D121" i="1"/>
  <c r="A121" i="1"/>
  <c r="H119" i="1"/>
  <c r="H118" i="1"/>
  <c r="H114" i="1" s="1"/>
  <c r="H113" i="1" s="1"/>
  <c r="H117" i="1"/>
  <c r="H116" i="1"/>
  <c r="H115" i="1"/>
  <c r="G109" i="1"/>
  <c r="F109" i="1"/>
  <c r="E109" i="1"/>
  <c r="D109" i="1"/>
  <c r="C109" i="1"/>
  <c r="J108" i="1"/>
  <c r="I108" i="1"/>
  <c r="G108" i="1"/>
  <c r="F108" i="1"/>
  <c r="E108" i="1"/>
  <c r="D108" i="1"/>
  <c r="C108" i="1"/>
  <c r="J107" i="1"/>
  <c r="I107" i="1"/>
  <c r="G107" i="1"/>
  <c r="F107" i="1"/>
  <c r="E107" i="1"/>
  <c r="D107" i="1"/>
  <c r="C107" i="1"/>
  <c r="J106" i="1"/>
  <c r="I106" i="1"/>
  <c r="G106" i="1"/>
  <c r="F106" i="1"/>
  <c r="E106" i="1"/>
  <c r="D106" i="1"/>
  <c r="C106" i="1"/>
  <c r="J105" i="1"/>
  <c r="I105" i="1"/>
  <c r="G105" i="1"/>
  <c r="F105" i="1"/>
  <c r="E105" i="1"/>
  <c r="D105" i="1"/>
  <c r="C105" i="1"/>
  <c r="J104" i="1"/>
  <c r="I104" i="1"/>
  <c r="G104" i="1"/>
  <c r="F104" i="1"/>
  <c r="E104" i="1"/>
  <c r="D104" i="1"/>
  <c r="C104" i="1"/>
  <c r="J103" i="1"/>
  <c r="I103" i="1"/>
  <c r="G103" i="1"/>
  <c r="F103" i="1"/>
  <c r="E103" i="1"/>
  <c r="D103" i="1"/>
  <c r="C103" i="1"/>
  <c r="J102" i="1"/>
  <c r="I102" i="1"/>
  <c r="G102" i="1"/>
  <c r="F102" i="1"/>
  <c r="E102" i="1"/>
  <c r="D102" i="1"/>
  <c r="C102" i="1"/>
  <c r="J101" i="1"/>
  <c r="I101" i="1"/>
  <c r="G101" i="1"/>
  <c r="F101" i="1"/>
  <c r="E101" i="1"/>
  <c r="D101" i="1"/>
  <c r="C101" i="1"/>
  <c r="J100" i="1"/>
  <c r="I100" i="1"/>
  <c r="G100" i="1"/>
  <c r="F100" i="1"/>
  <c r="E100" i="1"/>
  <c r="D100" i="1"/>
  <c r="C100" i="1"/>
  <c r="J99" i="1"/>
  <c r="I99" i="1"/>
  <c r="G99" i="1"/>
  <c r="F99" i="1"/>
  <c r="E99" i="1"/>
  <c r="D99" i="1"/>
  <c r="C99" i="1"/>
  <c r="J98" i="1"/>
  <c r="I98" i="1"/>
  <c r="G98" i="1"/>
  <c r="F98" i="1"/>
  <c r="E98" i="1"/>
  <c r="D98" i="1"/>
  <c r="C98" i="1"/>
  <c r="J97" i="1"/>
  <c r="I97" i="1"/>
  <c r="G97" i="1"/>
  <c r="F97" i="1"/>
  <c r="E97" i="1"/>
  <c r="D97" i="1"/>
  <c r="C97" i="1"/>
  <c r="J96" i="1"/>
  <c r="I96" i="1"/>
  <c r="G96" i="1"/>
  <c r="F96" i="1"/>
  <c r="E96" i="1"/>
  <c r="D96" i="1"/>
  <c r="C96" i="1"/>
  <c r="J95" i="1"/>
  <c r="I95" i="1"/>
  <c r="G95" i="1"/>
  <c r="F95" i="1"/>
  <c r="E95" i="1"/>
  <c r="D95" i="1"/>
  <c r="C95" i="1"/>
  <c r="J94" i="1"/>
  <c r="I94" i="1"/>
  <c r="G94" i="1"/>
  <c r="F94" i="1"/>
  <c r="E94" i="1"/>
  <c r="D94" i="1"/>
  <c r="C94" i="1"/>
  <c r="J93" i="1"/>
  <c r="I93" i="1"/>
  <c r="G93" i="1"/>
  <c r="F93" i="1"/>
  <c r="E93" i="1"/>
  <c r="D93" i="1"/>
  <c r="C93" i="1"/>
  <c r="J92" i="1"/>
  <c r="I92" i="1"/>
  <c r="G92" i="1"/>
  <c r="F92" i="1"/>
  <c r="E92" i="1"/>
  <c r="D92" i="1"/>
  <c r="C92" i="1"/>
  <c r="J91" i="1"/>
  <c r="I91" i="1"/>
  <c r="G91" i="1"/>
  <c r="F91" i="1"/>
  <c r="E91" i="1"/>
  <c r="D91" i="1"/>
  <c r="C91" i="1"/>
  <c r="J90" i="1"/>
  <c r="I90" i="1"/>
  <c r="G90" i="1"/>
  <c r="F90" i="1"/>
  <c r="E90" i="1"/>
  <c r="D90" i="1"/>
  <c r="C90" i="1"/>
  <c r="J89" i="1"/>
  <c r="I89" i="1"/>
  <c r="G89" i="1"/>
  <c r="F89" i="1"/>
  <c r="E89" i="1"/>
  <c r="D89" i="1"/>
  <c r="C89" i="1"/>
  <c r="J88" i="1"/>
  <c r="I88" i="1"/>
  <c r="G88" i="1"/>
  <c r="F88" i="1"/>
  <c r="E88" i="1"/>
  <c r="D88" i="1"/>
  <c r="C88" i="1"/>
  <c r="J87" i="1"/>
  <c r="I87" i="1"/>
  <c r="G87" i="1"/>
  <c r="F87" i="1"/>
  <c r="E87" i="1"/>
  <c r="D87" i="1"/>
  <c r="C87" i="1"/>
  <c r="J86" i="1"/>
  <c r="I86" i="1"/>
  <c r="G86" i="1"/>
  <c r="F86" i="1"/>
  <c r="E86" i="1"/>
  <c r="D86" i="1"/>
  <c r="C86" i="1"/>
  <c r="J85" i="1"/>
  <c r="I85" i="1"/>
  <c r="G85" i="1"/>
  <c r="F85" i="1"/>
  <c r="E85" i="1"/>
  <c r="D85" i="1"/>
  <c r="C85" i="1"/>
  <c r="J84" i="1"/>
  <c r="I84" i="1"/>
  <c r="G84" i="1"/>
  <c r="F84" i="1"/>
  <c r="E84" i="1"/>
  <c r="D84" i="1"/>
  <c r="C84" i="1"/>
  <c r="J83" i="1"/>
  <c r="I83" i="1"/>
  <c r="G83" i="1"/>
  <c r="F83" i="1"/>
  <c r="E83" i="1"/>
  <c r="D83" i="1"/>
  <c r="C83" i="1"/>
  <c r="J82" i="1"/>
  <c r="I82" i="1"/>
  <c r="G82" i="1"/>
  <c r="F82" i="1"/>
  <c r="E82" i="1"/>
  <c r="D82" i="1"/>
  <c r="C82" i="1"/>
  <c r="J81" i="1"/>
  <c r="I81" i="1"/>
  <c r="G81" i="1"/>
  <c r="F81" i="1"/>
  <c r="E81" i="1"/>
  <c r="D81" i="1"/>
  <c r="C81" i="1"/>
  <c r="J80" i="1"/>
  <c r="I80" i="1"/>
  <c r="G80" i="1"/>
  <c r="F80" i="1"/>
  <c r="E80" i="1"/>
  <c r="D80" i="1"/>
  <c r="C80" i="1"/>
  <c r="J79" i="1"/>
  <c r="I79" i="1"/>
  <c r="G79" i="1"/>
  <c r="F79" i="1"/>
  <c r="E79" i="1"/>
  <c r="D79" i="1"/>
  <c r="C79" i="1"/>
  <c r="J78" i="1"/>
  <c r="I78" i="1"/>
  <c r="G78" i="1"/>
  <c r="F78" i="1"/>
  <c r="E78" i="1"/>
  <c r="D78" i="1"/>
  <c r="C78" i="1"/>
  <c r="J77" i="1"/>
  <c r="I77" i="1"/>
  <c r="G77" i="1"/>
  <c r="F77" i="1"/>
  <c r="E77" i="1"/>
  <c r="D77" i="1"/>
  <c r="C77" i="1"/>
  <c r="J76" i="1"/>
  <c r="I76" i="1"/>
  <c r="G76" i="1"/>
  <c r="F76" i="1"/>
  <c r="E76" i="1"/>
  <c r="D76" i="1"/>
  <c r="C76" i="1"/>
  <c r="J75" i="1"/>
  <c r="I75" i="1"/>
  <c r="G75" i="1"/>
  <c r="F75" i="1"/>
  <c r="E75" i="1"/>
  <c r="D75" i="1"/>
  <c r="C75" i="1"/>
  <c r="J74" i="1"/>
  <c r="I74" i="1"/>
  <c r="G74" i="1"/>
  <c r="F74" i="1"/>
  <c r="E74" i="1"/>
  <c r="D74" i="1"/>
  <c r="C74" i="1"/>
  <c r="J73" i="1"/>
  <c r="I73" i="1"/>
  <c r="G73" i="1"/>
  <c r="F73" i="1"/>
  <c r="E73" i="1"/>
  <c r="D73" i="1"/>
  <c r="C73" i="1"/>
  <c r="J72" i="1"/>
  <c r="I72" i="1"/>
  <c r="G72" i="1"/>
  <c r="F72" i="1"/>
  <c r="E72" i="1"/>
  <c r="D72" i="1"/>
  <c r="C72" i="1"/>
  <c r="J71" i="1"/>
  <c r="I71" i="1"/>
  <c r="G71" i="1"/>
  <c r="F71" i="1"/>
  <c r="E71" i="1"/>
  <c r="D71" i="1"/>
  <c r="C71" i="1"/>
  <c r="J70" i="1"/>
  <c r="I70" i="1"/>
  <c r="G70" i="1"/>
  <c r="F70" i="1"/>
  <c r="E70" i="1"/>
  <c r="D70" i="1"/>
  <c r="C70" i="1"/>
  <c r="J69" i="1"/>
  <c r="I69" i="1"/>
  <c r="G69" i="1"/>
  <c r="F69" i="1"/>
  <c r="E69" i="1"/>
  <c r="D69" i="1"/>
  <c r="C69" i="1"/>
  <c r="J68" i="1"/>
  <c r="I68" i="1"/>
  <c r="G68" i="1"/>
  <c r="F68" i="1"/>
  <c r="E68" i="1"/>
  <c r="D68" i="1"/>
  <c r="C68" i="1"/>
  <c r="J67" i="1"/>
  <c r="I67" i="1"/>
  <c r="G67" i="1"/>
  <c r="F67" i="1"/>
  <c r="E67" i="1"/>
  <c r="D67" i="1"/>
  <c r="C67" i="1"/>
  <c r="J66" i="1"/>
  <c r="I66" i="1"/>
  <c r="G66" i="1"/>
  <c r="F66" i="1"/>
  <c r="E66" i="1"/>
  <c r="D66" i="1"/>
  <c r="C66" i="1"/>
  <c r="J65" i="1"/>
  <c r="I65" i="1"/>
  <c r="G65" i="1"/>
  <c r="F65" i="1"/>
  <c r="E65" i="1"/>
  <c r="D65" i="1"/>
  <c r="C65" i="1"/>
  <c r="J64" i="1"/>
  <c r="I64" i="1"/>
  <c r="G64" i="1"/>
  <c r="F64" i="1"/>
  <c r="E64" i="1"/>
  <c r="D64" i="1"/>
  <c r="C64" i="1"/>
  <c r="J63" i="1"/>
  <c r="I63" i="1"/>
  <c r="G63" i="1"/>
  <c r="F63" i="1"/>
  <c r="E63" i="1"/>
  <c r="D63" i="1"/>
  <c r="C63" i="1"/>
  <c r="J62" i="1"/>
  <c r="I62" i="1"/>
  <c r="G62" i="1"/>
  <c r="F62" i="1"/>
  <c r="E62" i="1"/>
  <c r="D62" i="1"/>
  <c r="C62" i="1"/>
  <c r="J61" i="1"/>
  <c r="I61" i="1"/>
  <c r="G61" i="1"/>
  <c r="F61" i="1"/>
  <c r="E61" i="1"/>
  <c r="D61" i="1"/>
  <c r="C61" i="1"/>
  <c r="J60" i="1"/>
  <c r="I60" i="1"/>
  <c r="G60" i="1"/>
  <c r="F60" i="1"/>
  <c r="E60" i="1"/>
  <c r="D60" i="1"/>
  <c r="C60" i="1"/>
  <c r="J59" i="1"/>
  <c r="I59" i="1"/>
  <c r="G59" i="1"/>
  <c r="F59" i="1"/>
  <c r="E59" i="1"/>
  <c r="D59" i="1"/>
  <c r="C59" i="1"/>
  <c r="J58" i="1"/>
  <c r="I58" i="1"/>
  <c r="G58" i="1"/>
  <c r="F58" i="1"/>
  <c r="E58" i="1"/>
  <c r="D58" i="1"/>
  <c r="C58" i="1"/>
  <c r="J57" i="1"/>
  <c r="I57" i="1"/>
  <c r="G57" i="1"/>
  <c r="F57" i="1"/>
  <c r="E57" i="1"/>
  <c r="D57" i="1"/>
  <c r="C57" i="1"/>
  <c r="J56" i="1"/>
  <c r="I56" i="1"/>
  <c r="G56" i="1"/>
  <c r="F56" i="1"/>
  <c r="E56" i="1"/>
  <c r="D56" i="1"/>
  <c r="C56" i="1"/>
  <c r="J55" i="1"/>
  <c r="I55" i="1"/>
  <c r="G55" i="1"/>
  <c r="F55" i="1"/>
  <c r="E55" i="1"/>
  <c r="D55" i="1"/>
  <c r="C55" i="1"/>
  <c r="J54" i="1"/>
  <c r="I54" i="1"/>
  <c r="G54" i="1"/>
  <c r="F54" i="1"/>
  <c r="E54" i="1"/>
  <c r="D54" i="1"/>
  <c r="C54" i="1"/>
  <c r="J53" i="1"/>
  <c r="I53" i="1"/>
  <c r="G53" i="1"/>
  <c r="F53" i="1"/>
  <c r="E53" i="1"/>
  <c r="D53" i="1"/>
  <c r="C53" i="1"/>
  <c r="J52" i="1"/>
  <c r="I52" i="1"/>
  <c r="G52" i="1"/>
  <c r="F52" i="1"/>
  <c r="E52" i="1"/>
  <c r="D52" i="1"/>
  <c r="C52" i="1"/>
  <c r="J51" i="1"/>
  <c r="I51" i="1"/>
  <c r="G51" i="1"/>
  <c r="F51" i="1"/>
  <c r="E51" i="1"/>
  <c r="D51" i="1"/>
  <c r="C51" i="1"/>
  <c r="J50" i="1"/>
  <c r="I50" i="1"/>
  <c r="G50" i="1"/>
  <c r="F50" i="1"/>
  <c r="E50" i="1"/>
  <c r="D50" i="1"/>
  <c r="C50" i="1"/>
  <c r="J49" i="1"/>
  <c r="I49" i="1"/>
  <c r="G49" i="1"/>
  <c r="F49" i="1"/>
  <c r="E49" i="1"/>
  <c r="D49" i="1"/>
  <c r="C49" i="1"/>
  <c r="J48" i="1"/>
  <c r="I48" i="1"/>
  <c r="G48" i="1"/>
  <c r="F48" i="1"/>
  <c r="E48" i="1"/>
  <c r="D48" i="1"/>
  <c r="C48" i="1"/>
  <c r="J47" i="1"/>
  <c r="I47" i="1"/>
  <c r="G47" i="1"/>
  <c r="F47" i="1"/>
  <c r="E47" i="1"/>
  <c r="D47" i="1"/>
  <c r="C47" i="1"/>
  <c r="J46" i="1"/>
  <c r="I46" i="1"/>
  <c r="G46" i="1"/>
  <c r="F46" i="1"/>
  <c r="E46" i="1"/>
  <c r="D46" i="1"/>
  <c r="C46" i="1"/>
  <c r="J45" i="1"/>
  <c r="I45" i="1"/>
  <c r="G45" i="1"/>
  <c r="F45" i="1"/>
  <c r="E45" i="1"/>
  <c r="D45" i="1"/>
  <c r="C45" i="1"/>
  <c r="J44" i="1"/>
  <c r="I44" i="1"/>
  <c r="G44" i="1"/>
  <c r="F44" i="1"/>
  <c r="E44" i="1"/>
  <c r="D44" i="1"/>
  <c r="C44" i="1"/>
  <c r="J43" i="1"/>
  <c r="I43" i="1"/>
  <c r="G43" i="1"/>
  <c r="F43" i="1"/>
  <c r="E43" i="1"/>
  <c r="D43" i="1"/>
  <c r="C43" i="1"/>
  <c r="J42" i="1"/>
  <c r="I42" i="1"/>
  <c r="G42" i="1"/>
  <c r="F42" i="1"/>
  <c r="E42" i="1"/>
  <c r="D42" i="1"/>
  <c r="C42" i="1"/>
  <c r="J41" i="1"/>
  <c r="I41" i="1"/>
  <c r="G41" i="1"/>
  <c r="F41" i="1"/>
  <c r="E41" i="1"/>
  <c r="D41" i="1"/>
  <c r="C41" i="1"/>
  <c r="J40" i="1"/>
  <c r="I40" i="1"/>
  <c r="G40" i="1"/>
  <c r="F40" i="1"/>
  <c r="E40" i="1"/>
  <c r="D40" i="1"/>
  <c r="C40" i="1"/>
  <c r="J39" i="1"/>
  <c r="I39" i="1"/>
  <c r="G39" i="1"/>
  <c r="F39" i="1"/>
  <c r="E39" i="1"/>
  <c r="D39" i="1"/>
  <c r="C39" i="1"/>
  <c r="J38" i="1"/>
  <c r="I38" i="1"/>
  <c r="G38" i="1"/>
  <c r="F38" i="1"/>
  <c r="E38" i="1"/>
  <c r="D38" i="1"/>
  <c r="C38" i="1"/>
  <c r="J37" i="1"/>
  <c r="I37" i="1"/>
  <c r="G37" i="1"/>
  <c r="F37" i="1"/>
  <c r="E37" i="1"/>
  <c r="D37" i="1"/>
  <c r="C37" i="1"/>
  <c r="J36" i="1"/>
  <c r="I36" i="1"/>
  <c r="G36" i="1"/>
  <c r="F36" i="1"/>
  <c r="E36" i="1"/>
  <c r="D36" i="1"/>
  <c r="C36" i="1"/>
  <c r="J35" i="1"/>
  <c r="I35" i="1"/>
  <c r="G35" i="1"/>
  <c r="F35" i="1"/>
  <c r="E35" i="1"/>
  <c r="D35" i="1"/>
  <c r="C35" i="1"/>
  <c r="J34" i="1"/>
  <c r="I34" i="1"/>
  <c r="G34" i="1"/>
  <c r="F34" i="1"/>
  <c r="E34" i="1"/>
  <c r="D34" i="1"/>
  <c r="C34" i="1"/>
  <c r="J33" i="1"/>
  <c r="I33" i="1"/>
  <c r="G33" i="1"/>
  <c r="F33" i="1"/>
  <c r="E33" i="1"/>
  <c r="D33" i="1"/>
  <c r="C33" i="1"/>
  <c r="J32" i="1"/>
  <c r="I32" i="1"/>
  <c r="G32" i="1"/>
  <c r="F32" i="1"/>
  <c r="E32" i="1"/>
  <c r="D32" i="1"/>
  <c r="C32" i="1"/>
  <c r="J31" i="1"/>
  <c r="I31" i="1"/>
  <c r="G31" i="1"/>
  <c r="F31" i="1"/>
  <c r="E31" i="1"/>
  <c r="D31" i="1"/>
  <c r="C31" i="1"/>
  <c r="J30" i="1"/>
  <c r="I30" i="1"/>
  <c r="G30" i="1"/>
  <c r="F30" i="1"/>
  <c r="E30" i="1"/>
  <c r="D30" i="1"/>
  <c r="C30" i="1"/>
  <c r="J29" i="1"/>
  <c r="I29" i="1"/>
  <c r="G29" i="1"/>
  <c r="F29" i="1"/>
  <c r="E29" i="1"/>
  <c r="D29" i="1"/>
  <c r="C29" i="1"/>
  <c r="J28" i="1"/>
  <c r="I28" i="1"/>
  <c r="G28" i="1"/>
  <c r="F28" i="1"/>
  <c r="L117" i="1" s="1"/>
  <c r="E28" i="1"/>
  <c r="D28" i="1"/>
  <c r="C28" i="1"/>
  <c r="J27" i="1"/>
  <c r="I27" i="1"/>
  <c r="G27" i="1"/>
  <c r="F27" i="1"/>
  <c r="E27" i="1"/>
  <c r="D27" i="1"/>
  <c r="C27" i="1"/>
  <c r="J26" i="1"/>
  <c r="I26" i="1"/>
  <c r="G26" i="1"/>
  <c r="F26" i="1"/>
  <c r="E26" i="1"/>
  <c r="D26" i="1"/>
  <c r="C26" i="1"/>
  <c r="J25" i="1"/>
  <c r="I25" i="1"/>
  <c r="G25" i="1"/>
  <c r="F25" i="1"/>
  <c r="E25" i="1"/>
  <c r="D25" i="1"/>
  <c r="C25" i="1"/>
  <c r="J24" i="1"/>
  <c r="I24" i="1"/>
  <c r="G24" i="1"/>
  <c r="F24" i="1"/>
  <c r="E24" i="1"/>
  <c r="D24" i="1"/>
  <c r="C24" i="1"/>
  <c r="J23" i="1"/>
  <c r="G23" i="1"/>
  <c r="F23" i="1"/>
  <c r="L116" i="1" s="1"/>
  <c r="E23" i="1"/>
  <c r="D23" i="1"/>
  <c r="C23" i="1"/>
  <c r="L115" i="1" l="1"/>
  <c r="L114" i="1"/>
</calcChain>
</file>

<file path=xl/sharedStrings.xml><?xml version="1.0" encoding="utf-8"?>
<sst xmlns="http://schemas.openxmlformats.org/spreadsheetml/2006/main" count="65" uniqueCount="61">
  <si>
    <t>Министерство спорта Российской Федерации</t>
  </si>
  <si>
    <t>Министерство спорта Самарской области</t>
  </si>
  <si>
    <t>Федерация велосипедного спорта России</t>
  </si>
  <si>
    <t>Федерация велосипедного спорта Самарской области</t>
  </si>
  <si>
    <t/>
  </si>
  <si>
    <t>ВСЕРОССИЙСКИЕ СОРЕВНОВАНИЯ (Памяти ЗТР СССР Петрова В.П.)</t>
  </si>
  <si>
    <t>по велосипедному спорту</t>
  </si>
  <si>
    <t>ИТОГОВЫЙ ПРОТОКОЛ</t>
  </si>
  <si>
    <t xml:space="preserve">шоссе - индивидуальная гонка на время </t>
  </si>
  <si>
    <t>Юноши 15-16 лет</t>
  </si>
  <si>
    <t>МЕСТО ПРОВЕДЕНИЯ: г. Самара</t>
  </si>
  <si>
    <t xml:space="preserve">НАЧАЛО ГОНКИ: 10ч 00м </t>
  </si>
  <si>
    <t>№ ВРВС: 0080521811Б</t>
  </si>
  <si>
    <t>ДАТА ПРОВЕДЕНИЯ: 19 июля 2025 года</t>
  </si>
  <si>
    <t>ОКОНЧАНИЕ ГОНКИ: 11ч 05м</t>
  </si>
  <si>
    <t>№ ЕКП 2025: 2008630021030125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</si>
  <si>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</si>
  <si>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</si>
  <si>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</si>
  <si>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стадион Солидарность Самара Арена</t>
  </si>
  <si>
    <t>ГЛАВНЫЙ СУДЬЯ:</t>
  </si>
  <si>
    <t>КАВТАСЬЕВА Е.Г. (ВК, г. САМАРА)</t>
  </si>
  <si>
    <t>МАКСИМАЛЬНЫЙ ПЕРЕПАД (HD)(м):</t>
  </si>
  <si>
    <t>ГЛАВНЫЙ СЕКРЕТАРЬ:</t>
  </si>
  <si>
    <t>АРТАМОНОВА С.А. (1 КАТ., г. САМАРА)</t>
  </si>
  <si>
    <t>СУММА ПОЛОЖИТЕЛЬНЫХ ПЕРЕПАДОВ ВЫСОТЫ НА ДИСТАНЦИИ (ТС)(м):</t>
  </si>
  <si>
    <t>СУДЬЯ НА ФИНИШЕ:</t>
  </si>
  <si>
    <t>САФРОНОВА А.Е. (1 КАТ, г. САМАРА)</t>
  </si>
  <si>
    <t>ДИСТАНЦИЯ (км): ДЛИНА КРУГА/КРУГОВ</t>
  </si>
  <si>
    <t>5 км 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</si>
  <si>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</si>
  <si>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</si>
  <si>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</si>
  <si>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</si>
  <si>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</si>
  <si>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</si>
  <si>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</si>
  <si>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</si>
  <si>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</si>
  <si>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</si>
  <si>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</si>
  <si>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</si>
  <si>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НФ</t>
  </si>
  <si>
    <t>ПОГОДНЫЕ УСЛОВИЯ</t>
  </si>
  <si>
    <t>СТАТИСТИКА ГОНКИ</t>
  </si>
  <si>
    <t>Температура: +19+22</t>
  </si>
  <si>
    <t>Субъектов РФ</t>
  </si>
  <si>
    <t>Влажность: 63%</t>
  </si>
  <si>
    <t>Заявлено</t>
  </si>
  <si>
    <t>Осадки: без осадков</t>
  </si>
  <si>
    <t>Стартовало</t>
  </si>
  <si>
    <t>МС</t>
  </si>
  <si>
    <t>Ветер: 3,0 км/ч (ю)</t>
  </si>
  <si>
    <t>Финишировало</t>
  </si>
  <si>
    <t>КМС</t>
  </si>
  <si>
    <t>Н. финишировало</t>
  </si>
  <si>
    <t>1 СР</t>
  </si>
  <si>
    <t>Лимит времени</t>
  </si>
  <si>
    <t>2 СР</t>
  </si>
  <si>
    <t>Дисквалифицировано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</si>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</sst>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.00"/>
    <numFmt numFmtId="165" formatCode="mm:ss.00"/>
    <numFmt numFmtId="166" formatCode="yyyy"/>
  </numFmts>
  <fonts count="16" x14ac:knownFonts="1">
    <font>
      <sz val="10"/>
      <name val="Arial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  <xf numFmtId="14" fontId="9" fillId="3" borderId="0" xfId="1" applyNumberFormat="1" applyFont="1" applyFill="1" applyAlignment="1">
      <alignment horizontal="center" vertical="center" wrapText="1"/>
    </xf>
    <xf numFmtId="164" fontId="9" fillId="3" borderId="0" xfId="1" applyNumberFormat="1" applyFont="1" applyFill="1" applyAlignment="1">
      <alignment horizontal="center" vertical="center" wrapText="1"/>
    </xf>
    <xf numFmtId="2" fontId="9" fillId="3" borderId="0" xfId="1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justify"/>
    </xf>
    <xf numFmtId="0" fontId="14" fillId="0" borderId="0" xfId="2" applyFont="1" applyAlignment="1">
      <alignment vertical="center" wrapText="1"/>
    </xf>
    <xf numFmtId="14" fontId="13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9" fontId="1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ID4938_RS_1" xfId="2" xr:uid="{7A969827-D1D5-4A93-9287-991C53705E9F}"/>
    <cellStyle name="Обычный_Стартовый протокол Смирнов_20101106_Results" xfId="1" xr:uid="{AA290C8F-D8F6-4160-BB58-73B28A19600D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436031</xdr:colOff>
      <xdr:row>1</xdr:row>
      <xdr:rowOff>38045</xdr:rowOff>
    </xdr:from>
    <xdr:to>
      <xdr:col>2</xdr:col>
      <xdr:colOff>44450</xdr:colOff>
      <xdr:row>3</xdr:row>
      <xdr:rowOff>155575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7B61396-1297-4819-A54F-9D599246FE88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31" y="285695"/>
          <a:ext cx="586319" cy="612830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368300</xdr:colOff>
      <xdr:row>1</xdr:row>
      <xdr:rowOff>38046</xdr:rowOff>
    </xdr:from>
    <xdr:to>
      <xdr:col>3</xdr:col>
      <xdr:colOff>546554</xdr:colOff>
      <xdr:row>3</xdr:row>
      <xdr:rowOff>165100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CB32854-CB8D-4D59-8572-8D1AE6CE11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200" y="285696"/>
          <a:ext cx="10545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107950</xdr:colOff>
      <xdr:row>1</xdr:row>
      <xdr:rowOff>25400</xdr:rowOff>
    </xdr:from>
    <xdr:to>
      <xdr:col>10</xdr:col>
      <xdr:colOff>827922</xdr:colOff>
      <xdr:row>4</xdr:row>
      <xdr:rowOff>25400</xdr:rowOff>
    </xdr:to>
    <xdr:pic>
      <xdr:nvPicPr>
        <xdr:cNvPr id="4" name="Рисунок2">
          <a:extLst>
            <a:ext uri="{FF2B5EF4-FFF2-40B4-BE49-F238E27FC236}">
              <a16:creationId xmlns:a16="http://schemas.microsoft.com/office/drawing/2014/main" id="{026F1D3B-D15E-4326-A9AB-5D10711AA317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273050"/>
          <a:ext cx="719972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349250</xdr:colOff>
      <xdr:row>0</xdr:row>
      <xdr:rowOff>63500</xdr:rowOff>
    </xdr:from>
    <xdr:to>
      <xdr:col>12</xdr:col>
      <xdr:colOff>42333</xdr:colOff>
      <xdr:row>5</xdr:row>
      <xdr:rowOff>138257</xdr:rowOff>
    </xdr:to>
    <xdr:pic>
      <xdr:nvPicPr>
        <xdr:cNvPr id="5" name="Рисунок 3" descr="C:\Users\Лена\Downloads\Pobeda80_logo_main.png">
          <a:extLst>
            <a:ext uri="{FF2B5EF4-FFF2-40B4-BE49-F238E27FC236}">
              <a16:creationId xmlns:a16="http://schemas.microsoft.com/office/drawing/2014/main" id="{D85D3DF1-662A-46C5-B55F-FE4F6F9E8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4050" y="63500"/>
          <a:ext cx="664633" cy="1141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1636889</xdr:colOff>
      <xdr:row>121</xdr:row>
      <xdr:rowOff>122850</xdr:rowOff>
    </xdr:from>
    <xdr:to>
      <xdr:col>4</xdr:col>
      <xdr:colOff>138995</xdr:colOff>
      <xdr:row>125</xdr:row>
      <xdr:rowOff>140489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A74AC2F-0A23-4343-92F4-AE393A0BB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1089" y="29777350"/>
          <a:ext cx="718256" cy="67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165598</xdr:colOff>
      <xdr:row>121</xdr:row>
      <xdr:rowOff>103343</xdr:rowOff>
    </xdr:from>
    <xdr:to>
      <xdr:col>10</xdr:col>
      <xdr:colOff>725892</xdr:colOff>
      <xdr:row>127</xdr:row>
      <xdr:rowOff>120763</xdr:rowOff>
    </xdr:to>
    <xdr:pic>
      <xdr:nvPicPr>
        <xdr:cNvPr id="7" name="Рисунок 6" descr="image2">
          <a:extLst>
            <a:ext uri="{FF2B5EF4-FFF2-40B4-BE49-F238E27FC236}">
              <a16:creationId xmlns:a16="http://schemas.microsoft.com/office/drawing/2014/main" id="{B4639C58-F2BF-443B-9F59-935737456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E6EDF3"/>
            </a:clrFrom>
            <a:clrTo>
              <a:srgbClr val="E6EDF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3148" y="29757843"/>
          <a:ext cx="560294" cy="100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1270415</xdr:colOff>
      <xdr:row>121</xdr:row>
      <xdr:rowOff>70555</xdr:rowOff>
    </xdr:from>
    <xdr:to>
      <xdr:col>8</xdr:col>
      <xdr:colOff>1245</xdr:colOff>
      <xdr:row>126</xdr:row>
      <xdr:rowOff>18457</xdr:rowOff>
    </xdr:to>
    <xdr:pic>
      <xdr:nvPicPr>
        <xdr:cNvPr id="8" name="Рисунок 4">
          <a:extLst>
            <a:ext uri="{FF2B5EF4-FFF2-40B4-BE49-F238E27FC236}">
              <a16:creationId xmlns:a16="http://schemas.microsoft.com/office/drawing/2014/main" id="{CD7D7B9C-43A1-40AB-B346-E1863F821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4265" y="29725055"/>
          <a:ext cx="1162880" cy="773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57;%20&#1080;&#1084;%20&#1055;&#1077;&#1090;&#1088;&#1086;&#1074;&#1072;%2018-22.07.2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к уч-ов"/>
      <sheetName val="ИГ юноши"/>
      <sheetName val="ИГ девушки"/>
      <sheetName val="ГГ юноши"/>
      <sheetName val="ГГ девушки"/>
      <sheetName val="ГК юноши"/>
      <sheetName val="ГК девушки"/>
      <sheetName val="base"/>
      <sheetName val="стартовый"/>
      <sheetName val="подписной юноши"/>
      <sheetName val="подписной ДЕВУШ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8</v>
          </cell>
          <cell r="B2" t="str">
            <v>101 634 724 64</v>
          </cell>
          <cell r="C2" t="str">
            <v>ЧИСТЮНИНА Анастасия Константиновна</v>
          </cell>
          <cell r="D2">
            <v>40366</v>
          </cell>
          <cell r="E2" t="str">
            <v>2 СР</v>
          </cell>
          <cell r="F2" t="str">
            <v>Воронежская область</v>
          </cell>
        </row>
        <row r="3">
          <cell r="A3">
            <v>11</v>
          </cell>
          <cell r="B3" t="str">
            <v>101 500 139 18</v>
          </cell>
          <cell r="C3" t="str">
            <v>АФАНАСЬЕВА Дарья Максимовна</v>
          </cell>
          <cell r="D3">
            <v>40730</v>
          </cell>
          <cell r="E3" t="str">
            <v>2 СР</v>
          </cell>
          <cell r="F3" t="str">
            <v>Тверская область</v>
          </cell>
        </row>
        <row r="4">
          <cell r="A4">
            <v>44</v>
          </cell>
          <cell r="B4" t="str">
            <v>101 461 693 81</v>
          </cell>
          <cell r="C4" t="str">
            <v>КОБЛЕНКОВА Екатерина Михайловна</v>
          </cell>
          <cell r="D4">
            <v>40356</v>
          </cell>
          <cell r="E4" t="str">
            <v>2 СР</v>
          </cell>
          <cell r="F4" t="str">
            <v>Самарская область</v>
          </cell>
        </row>
        <row r="5">
          <cell r="A5">
            <v>45</v>
          </cell>
          <cell r="B5" t="str">
            <v>101 461 494 76</v>
          </cell>
          <cell r="C5" t="str">
            <v>ЮЖИЛКИНА Марта Антоновна</v>
          </cell>
          <cell r="D5">
            <v>40390</v>
          </cell>
          <cell r="E5" t="str">
            <v>1 СР</v>
          </cell>
          <cell r="F5" t="str">
            <v>Самарская область</v>
          </cell>
        </row>
        <row r="6">
          <cell r="A6">
            <v>46</v>
          </cell>
          <cell r="B6" t="str">
            <v>101 461 685 73</v>
          </cell>
          <cell r="C6" t="str">
            <v>СВИСТУХИНА Дарья Максимовна</v>
          </cell>
          <cell r="D6">
            <v>40414</v>
          </cell>
          <cell r="E6" t="str">
            <v>2 СР</v>
          </cell>
          <cell r="F6" t="str">
            <v>Самарская область</v>
          </cell>
        </row>
        <row r="7">
          <cell r="A7">
            <v>47</v>
          </cell>
          <cell r="B7" t="str">
            <v>101 461 701 89</v>
          </cell>
          <cell r="C7" t="str">
            <v>РЫБЧИНСКАЯ Александра Ильинична</v>
          </cell>
          <cell r="D7">
            <v>40277</v>
          </cell>
          <cell r="E7" t="str">
            <v>1 СР</v>
          </cell>
          <cell r="F7" t="str">
            <v>Самарская область</v>
          </cell>
        </row>
        <row r="8">
          <cell r="A8">
            <v>48</v>
          </cell>
          <cell r="B8" t="str">
            <v>101 546 776 95</v>
          </cell>
          <cell r="C8" t="str">
            <v>МУРТУЗАЛИЕВА Самира Руслановна</v>
          </cell>
          <cell r="D8">
            <v>40445</v>
          </cell>
          <cell r="E8" t="str">
            <v>1 СР</v>
          </cell>
          <cell r="F8" t="str">
            <v>Самарская область</v>
          </cell>
        </row>
        <row r="9">
          <cell r="A9">
            <v>49</v>
          </cell>
          <cell r="B9" t="str">
            <v>101 440 697 37</v>
          </cell>
          <cell r="C9" t="str">
            <v>ЧЕРЕВАНЬ Елизавета Александровна</v>
          </cell>
          <cell r="D9">
            <v>40170</v>
          </cell>
          <cell r="E9" t="str">
            <v>1 СР</v>
          </cell>
          <cell r="F9" t="str">
            <v>Самарская область</v>
          </cell>
        </row>
        <row r="10">
          <cell r="A10">
            <v>50</v>
          </cell>
          <cell r="B10" t="str">
            <v>101 436 893 16</v>
          </cell>
          <cell r="C10" t="str">
            <v>ЧУГУРОВА Арина Павловна</v>
          </cell>
          <cell r="D10">
            <v>40024</v>
          </cell>
          <cell r="E10" t="str">
            <v>1 СР</v>
          </cell>
          <cell r="F10" t="str">
            <v>Самарская область</v>
          </cell>
        </row>
        <row r="11">
          <cell r="A11">
            <v>51</v>
          </cell>
          <cell r="B11" t="str">
            <v>101 410 137 32</v>
          </cell>
          <cell r="C11" t="str">
            <v>КИРИЛЛОВА Ника Валентиновна</v>
          </cell>
          <cell r="D11">
            <v>39992</v>
          </cell>
          <cell r="E11" t="str">
            <v>1 СР</v>
          </cell>
          <cell r="F11" t="str">
            <v>Самарская область</v>
          </cell>
        </row>
        <row r="12">
          <cell r="A12">
            <v>52</v>
          </cell>
          <cell r="B12" t="str">
            <v>101 280 999 01</v>
          </cell>
          <cell r="C12" t="str">
            <v>ПИРОГОВА Анастасия Владимировна</v>
          </cell>
          <cell r="D12">
            <v>40058</v>
          </cell>
          <cell r="E12" t="str">
            <v>КМС</v>
          </cell>
          <cell r="F12" t="str">
            <v>Самарская область</v>
          </cell>
        </row>
        <row r="13">
          <cell r="A13">
            <v>53</v>
          </cell>
          <cell r="B13" t="str">
            <v>101 508 824 70</v>
          </cell>
          <cell r="C13" t="str">
            <v>ХАРЛАМОВА Софья Сергеевна</v>
          </cell>
          <cell r="D13">
            <v>40071</v>
          </cell>
          <cell r="E13" t="str">
            <v>КМС</v>
          </cell>
          <cell r="F13" t="str">
            <v>Самарская область</v>
          </cell>
        </row>
        <row r="14">
          <cell r="A14">
            <v>54</v>
          </cell>
          <cell r="B14" t="str">
            <v>101 439 665 72</v>
          </cell>
          <cell r="C14" t="str">
            <v>ПОЛИКУТИНА Дарья Николаевна</v>
          </cell>
          <cell r="D14">
            <v>40137</v>
          </cell>
          <cell r="E14" t="str">
            <v>1 СР</v>
          </cell>
          <cell r="F14" t="str">
            <v>Самарская область</v>
          </cell>
        </row>
        <row r="15">
          <cell r="A15">
            <v>55</v>
          </cell>
          <cell r="B15" t="str">
            <v>101 315 471 38</v>
          </cell>
          <cell r="C15" t="str">
            <v>ПРОНИНА Анастасия Денисовна</v>
          </cell>
          <cell r="D15">
            <v>39814</v>
          </cell>
          <cell r="E15" t="str">
            <v>1 СР</v>
          </cell>
          <cell r="F15" t="str">
            <v>Самарская область</v>
          </cell>
        </row>
        <row r="16">
          <cell r="A16">
            <v>56</v>
          </cell>
          <cell r="B16" t="str">
            <v>101 315 477 44</v>
          </cell>
          <cell r="C16" t="str">
            <v>СУХАНОВА Белла Анатольевна</v>
          </cell>
          <cell r="D16">
            <v>40041</v>
          </cell>
          <cell r="E16" t="str">
            <v>1 СР</v>
          </cell>
          <cell r="F16" t="str">
            <v>Самарская область</v>
          </cell>
        </row>
        <row r="17">
          <cell r="A17">
            <v>57</v>
          </cell>
          <cell r="B17" t="str">
            <v>101 655 771 62</v>
          </cell>
          <cell r="C17" t="str">
            <v>РАЗИНА Мария Витальевна</v>
          </cell>
          <cell r="D17">
            <v>39898</v>
          </cell>
          <cell r="E17" t="str">
            <v>2 СР</v>
          </cell>
          <cell r="F17" t="str">
            <v>Самарская область</v>
          </cell>
        </row>
        <row r="18">
          <cell r="A18">
            <v>58</v>
          </cell>
          <cell r="B18" t="str">
            <v>101 654 756 17</v>
          </cell>
          <cell r="C18" t="str">
            <v>СЕМИНА Ксения  Дмитриевна</v>
          </cell>
          <cell r="D18">
            <v>40186</v>
          </cell>
          <cell r="E18" t="str">
            <v>2 СР</v>
          </cell>
          <cell r="F18" t="str">
            <v>Самарская область</v>
          </cell>
        </row>
        <row r="19">
          <cell r="C19" t="str">
            <v>САМАРИНА Валерия Сергеевна</v>
          </cell>
          <cell r="D19">
            <v>40316</v>
          </cell>
          <cell r="E19" t="str">
            <v>2 СР</v>
          </cell>
          <cell r="F19" t="str">
            <v>Самарская область</v>
          </cell>
        </row>
        <row r="20">
          <cell r="A20">
            <v>66</v>
          </cell>
          <cell r="B20" t="str">
            <v>101 630 028 24</v>
          </cell>
          <cell r="C20" t="str">
            <v>КОНОВАЛОВА Елизавета Юрьевна</v>
          </cell>
          <cell r="D20">
            <v>40692</v>
          </cell>
          <cell r="E20" t="str">
            <v>1 СР</v>
          </cell>
          <cell r="F20" t="str">
            <v>Иркутская область</v>
          </cell>
        </row>
        <row r="21">
          <cell r="A21">
            <v>67</v>
          </cell>
          <cell r="B21" t="str">
            <v>101 326 079 73</v>
          </cell>
          <cell r="C21" t="str">
            <v>БЕЛЬКОВА Яна Александровна</v>
          </cell>
          <cell r="D21">
            <v>40063</v>
          </cell>
          <cell r="E21" t="str">
            <v>КМС</v>
          </cell>
          <cell r="F21" t="str">
            <v>Иркутская область</v>
          </cell>
        </row>
        <row r="22">
          <cell r="A22">
            <v>68</v>
          </cell>
          <cell r="B22" t="str">
            <v>101 326 372 75</v>
          </cell>
          <cell r="C22" t="str">
            <v>САМОДЕЕНКО Дарья Сергеевна</v>
          </cell>
          <cell r="D22">
            <v>40070</v>
          </cell>
          <cell r="E22" t="str">
            <v>КМС</v>
          </cell>
          <cell r="F22" t="str">
            <v>Иркутская область</v>
          </cell>
        </row>
        <row r="23">
          <cell r="A23">
            <v>69</v>
          </cell>
          <cell r="B23" t="str">
            <v>101 406 976 72</v>
          </cell>
          <cell r="C23" t="str">
            <v>ХАЛАИМОВА Ирина Дмитриевна</v>
          </cell>
          <cell r="D23">
            <v>40036</v>
          </cell>
          <cell r="E23" t="str">
            <v>КМС</v>
          </cell>
          <cell r="F23" t="str">
            <v>Иркутская область</v>
          </cell>
        </row>
        <row r="24">
          <cell r="A24">
            <v>86</v>
          </cell>
          <cell r="B24" t="str">
            <v>101 277 748 48</v>
          </cell>
          <cell r="C24" t="str">
            <v>ДЕМЕНКОВА Анастасия Александровна</v>
          </cell>
          <cell r="D24">
            <v>39967</v>
          </cell>
          <cell r="E24" t="str">
            <v>КМС</v>
          </cell>
          <cell r="F24" t="str">
            <v>Санкт-Петербург</v>
          </cell>
        </row>
        <row r="25">
          <cell r="A25">
            <v>87</v>
          </cell>
          <cell r="B25" t="str">
            <v>101 276 179 31</v>
          </cell>
          <cell r="C25" t="str">
            <v>ВАСЮКОВА Валерия Дмитриевна</v>
          </cell>
          <cell r="D25">
            <v>39814</v>
          </cell>
          <cell r="E25" t="str">
            <v>КМС</v>
          </cell>
          <cell r="F25" t="str">
            <v>Санкт-Петербург</v>
          </cell>
        </row>
        <row r="26">
          <cell r="A26">
            <v>88</v>
          </cell>
          <cell r="B26" t="str">
            <v>101 372 710 47</v>
          </cell>
          <cell r="C26" t="str">
            <v xml:space="preserve">КОСТИНА Ольга Николаевна </v>
          </cell>
          <cell r="D26">
            <v>40018</v>
          </cell>
          <cell r="E26" t="str">
            <v>КМС</v>
          </cell>
          <cell r="F26" t="str">
            <v>Санкт-Петербург</v>
          </cell>
        </row>
        <row r="27">
          <cell r="A27">
            <v>89</v>
          </cell>
          <cell r="B27" t="str">
            <v>101 446 476 93</v>
          </cell>
          <cell r="C27" t="str">
            <v>КОРОЛЕВА София Владимировна</v>
          </cell>
          <cell r="D27">
            <v>40324</v>
          </cell>
          <cell r="E27" t="str">
            <v>КМС</v>
          </cell>
          <cell r="F27" t="str">
            <v>Санкт-Петербург</v>
          </cell>
        </row>
        <row r="28">
          <cell r="A28">
            <v>90</v>
          </cell>
          <cell r="B28" t="str">
            <v>101 446 461 78</v>
          </cell>
          <cell r="C28" t="str">
            <v>РЕППО Эрика Алексеевна</v>
          </cell>
          <cell r="D28">
            <v>40295</v>
          </cell>
          <cell r="E28" t="str">
            <v>КМС</v>
          </cell>
          <cell r="F28" t="str">
            <v>Санкт-Петербург</v>
          </cell>
        </row>
        <row r="29">
          <cell r="A29">
            <v>91</v>
          </cell>
          <cell r="B29" t="str">
            <v>101 417 804 36</v>
          </cell>
          <cell r="C29" t="str">
            <v>ГОЛЫБИНА Валентина Владимировна</v>
          </cell>
          <cell r="D29">
            <v>40463</v>
          </cell>
          <cell r="E29" t="str">
            <v>КМС</v>
          </cell>
          <cell r="F29" t="str">
            <v>Санкт-Петербург</v>
          </cell>
        </row>
        <row r="30">
          <cell r="A30">
            <v>92</v>
          </cell>
          <cell r="B30" t="str">
            <v>101 565 548 49</v>
          </cell>
          <cell r="C30" t="str">
            <v>ТУЧИНА Дарья Алексеевна</v>
          </cell>
          <cell r="D30">
            <v>40613</v>
          </cell>
          <cell r="E30" t="str">
            <v>КМС</v>
          </cell>
          <cell r="F30" t="str">
            <v>Санкт-Петербург</v>
          </cell>
        </row>
        <row r="31">
          <cell r="A31">
            <v>93</v>
          </cell>
          <cell r="B31" t="str">
            <v>101 565 527 28</v>
          </cell>
          <cell r="C31" t="str">
            <v>АФАНАСЬЕВА Дарья Александровна</v>
          </cell>
          <cell r="D31">
            <v>40708</v>
          </cell>
          <cell r="E31" t="str">
            <v>КМС</v>
          </cell>
          <cell r="F31" t="str">
            <v>Санкт-Петербург</v>
          </cell>
        </row>
        <row r="32">
          <cell r="A32">
            <v>94</v>
          </cell>
          <cell r="B32">
            <v>10136909420</v>
          </cell>
          <cell r="C32" t="str">
            <v>АДЦЕЕВА Софья Юрьевна</v>
          </cell>
          <cell r="D32">
            <v>40172</v>
          </cell>
          <cell r="E32" t="str">
            <v>КМС</v>
          </cell>
          <cell r="F32" t="str">
            <v>Санкт-Петербург</v>
          </cell>
        </row>
        <row r="33">
          <cell r="A33">
            <v>95</v>
          </cell>
          <cell r="B33">
            <v>10136740880</v>
          </cell>
          <cell r="C33" t="str">
            <v>МЕРШИНА ВалерияМаксимовна</v>
          </cell>
          <cell r="D33">
            <v>40357</v>
          </cell>
          <cell r="E33" t="str">
            <v>КМС</v>
          </cell>
          <cell r="F33" t="str">
            <v>Санкт-Петербург</v>
          </cell>
        </row>
        <row r="34">
          <cell r="A34">
            <v>96</v>
          </cell>
          <cell r="B34">
            <v>10147843845</v>
          </cell>
          <cell r="C34" t="str">
            <v>ФИЛИППОВА Анастасия Дмитриевна</v>
          </cell>
          <cell r="D34">
            <v>40823</v>
          </cell>
          <cell r="E34" t="str">
            <v>1 СР</v>
          </cell>
          <cell r="F34" t="str">
            <v>Санкт-Петербург</v>
          </cell>
        </row>
        <row r="35">
          <cell r="A35">
            <v>97</v>
          </cell>
          <cell r="B35" t="str">
            <v>101 314 616 56</v>
          </cell>
          <cell r="C35" t="str">
            <v>КАШТАНОВА Мария Павловна</v>
          </cell>
          <cell r="D35">
            <v>39844</v>
          </cell>
          <cell r="E35" t="str">
            <v>КМС</v>
          </cell>
          <cell r="F35" t="str">
            <v>Санкт-Петербург</v>
          </cell>
        </row>
        <row r="36">
          <cell r="A36">
            <v>98</v>
          </cell>
          <cell r="B36" t="str">
            <v>101 417 785 17</v>
          </cell>
          <cell r="C36" t="str">
            <v>ГОЛЫБИНА Ирина Владимировна</v>
          </cell>
          <cell r="D36">
            <v>40065</v>
          </cell>
          <cell r="E36" t="str">
            <v>КМС</v>
          </cell>
          <cell r="F36" t="str">
            <v>Санкт-Петербург</v>
          </cell>
        </row>
        <row r="37">
          <cell r="A37">
            <v>99</v>
          </cell>
          <cell r="B37" t="str">
            <v>101 252 493 13</v>
          </cell>
          <cell r="C37" t="str">
            <v>БОНДАРЕВА Екатерина Константиновна</v>
          </cell>
          <cell r="D37">
            <v>39982</v>
          </cell>
          <cell r="E37" t="str">
            <v>КМС</v>
          </cell>
          <cell r="F37" t="str">
            <v>Санкт-Петербург</v>
          </cell>
        </row>
        <row r="38">
          <cell r="A38">
            <v>100</v>
          </cell>
          <cell r="B38" t="str">
            <v>101 399 987 67</v>
          </cell>
          <cell r="C38" t="str">
            <v>ЧЕРКАСОВА Серафима Дмитриевна</v>
          </cell>
          <cell r="D38">
            <v>39847</v>
          </cell>
          <cell r="E38" t="str">
            <v>КМС</v>
          </cell>
          <cell r="F38" t="str">
            <v>Санкт-Петербург</v>
          </cell>
        </row>
        <row r="39">
          <cell r="A39">
            <v>101</v>
          </cell>
          <cell r="B39" t="str">
            <v>101 649 784 89</v>
          </cell>
          <cell r="C39" t="str">
            <v>ЛУКЬЯНЕНКО Александра Вячеславовна</v>
          </cell>
          <cell r="D39">
            <v>40569</v>
          </cell>
          <cell r="E39" t="str">
            <v>1 СР</v>
          </cell>
          <cell r="F39" t="str">
            <v>Санкт-Петербург</v>
          </cell>
        </row>
        <row r="40">
          <cell r="A40">
            <v>102</v>
          </cell>
          <cell r="B40" t="str">
            <v>101 419 828 23</v>
          </cell>
          <cell r="C40" t="str">
            <v>КАРАНДАЕВА Анастасия Андреевна</v>
          </cell>
          <cell r="D40">
            <v>40343</v>
          </cell>
          <cell r="E40" t="str">
            <v>1 СР</v>
          </cell>
          <cell r="F40" t="str">
            <v>Забайкальский край</v>
          </cell>
        </row>
        <row r="41">
          <cell r="A41">
            <v>103</v>
          </cell>
          <cell r="B41" t="str">
            <v>101 374 394 82</v>
          </cell>
          <cell r="C41" t="str">
            <v>ДЕМИДОВА Ирина Алексеевна</v>
          </cell>
          <cell r="D41">
            <v>40245</v>
          </cell>
          <cell r="E41" t="str">
            <v>2 СР</v>
          </cell>
          <cell r="F41" t="str">
            <v>Забайкальский край</v>
          </cell>
        </row>
        <row r="42">
          <cell r="A42">
            <v>104</v>
          </cell>
          <cell r="B42" t="str">
            <v>101 415 761 30</v>
          </cell>
          <cell r="C42" t="str">
            <v>КУРАМШИНА Екатерина Сергеевна</v>
          </cell>
          <cell r="D42">
            <v>40034</v>
          </cell>
          <cell r="E42" t="str">
            <v>КМС</v>
          </cell>
          <cell r="F42" t="str">
            <v>Пензенская область</v>
          </cell>
        </row>
        <row r="43">
          <cell r="A43">
            <v>105</v>
          </cell>
          <cell r="B43" t="str">
            <v>101 420 588 07</v>
          </cell>
          <cell r="C43" t="str">
            <v>ПОЛЯКОВА Ульяна Александровна</v>
          </cell>
          <cell r="D43">
            <v>40353</v>
          </cell>
          <cell r="E43" t="str">
            <v>КМС</v>
          </cell>
          <cell r="F43" t="str">
            <v>Свердловская область</v>
          </cell>
        </row>
        <row r="44">
          <cell r="A44">
            <v>124</v>
          </cell>
          <cell r="B44" t="str">
            <v>101 301 288 17</v>
          </cell>
          <cell r="C44" t="str">
            <v>АЛЯКРИНСКАЯ София Максимовна</v>
          </cell>
          <cell r="D44">
            <v>40101</v>
          </cell>
          <cell r="E44" t="str">
            <v>КМС</v>
          </cell>
          <cell r="F44" t="str">
            <v>Москва</v>
          </cell>
        </row>
        <row r="45">
          <cell r="A45">
            <v>125</v>
          </cell>
          <cell r="B45" t="str">
            <v>101 450 856 11</v>
          </cell>
          <cell r="C45" t="str">
            <v>АНДРЮШИНА Маргарита Руслановна</v>
          </cell>
          <cell r="D45">
            <v>40472</v>
          </cell>
          <cell r="E45" t="str">
            <v>1 СР</v>
          </cell>
          <cell r="F45" t="str">
            <v>Москва</v>
          </cell>
        </row>
        <row r="46">
          <cell r="A46">
            <v>126</v>
          </cell>
          <cell r="B46" t="str">
            <v>101 459 877 11</v>
          </cell>
          <cell r="C46" t="str">
            <v>ЛЕПЕХА Диана Андреевна</v>
          </cell>
          <cell r="D46">
            <v>40417</v>
          </cell>
          <cell r="E46" t="str">
            <v>КМС</v>
          </cell>
          <cell r="F46" t="str">
            <v>Москва</v>
          </cell>
        </row>
        <row r="47">
          <cell r="A47">
            <v>127</v>
          </cell>
          <cell r="B47" t="str">
            <v>101 451 332 02</v>
          </cell>
          <cell r="C47" t="str">
            <v>ИГНАТЬЕВА Анастасия Сергеевна</v>
          </cell>
          <cell r="D47">
            <v>40264</v>
          </cell>
          <cell r="E47" t="str">
            <v>КМС</v>
          </cell>
          <cell r="F47" t="str">
            <v>Москва</v>
          </cell>
        </row>
        <row r="48">
          <cell r="A48">
            <v>133</v>
          </cell>
          <cell r="B48" t="str">
            <v>101 382 197 28</v>
          </cell>
          <cell r="C48" t="str">
            <v>ЕСЬКИНА Дарья Сергеевна</v>
          </cell>
          <cell r="D48">
            <v>40063</v>
          </cell>
          <cell r="E48" t="str">
            <v>2 СР</v>
          </cell>
          <cell r="F48" t="str">
            <v>Саратовская область</v>
          </cell>
        </row>
        <row r="49">
          <cell r="A49">
            <v>134</v>
          </cell>
          <cell r="B49" t="str">
            <v>101 441 601 68</v>
          </cell>
          <cell r="C49" t="str">
            <v>ДЮКАРЕВА Виктория Александровна</v>
          </cell>
          <cell r="D49">
            <v>40135</v>
          </cell>
          <cell r="E49" t="str">
            <v>КМС</v>
          </cell>
          <cell r="F49" t="str">
            <v>Саратовская область</v>
          </cell>
        </row>
        <row r="50">
          <cell r="A50">
            <v>1</v>
          </cell>
          <cell r="B50" t="str">
            <v>101 438 430 01</v>
          </cell>
          <cell r="C50" t="str">
            <v>АГАПОВ Максим Олегович</v>
          </cell>
          <cell r="D50">
            <v>39843</v>
          </cell>
          <cell r="E50" t="str">
            <v>КМС</v>
          </cell>
          <cell r="F50" t="str">
            <v>Воронежская область</v>
          </cell>
        </row>
        <row r="51">
          <cell r="A51">
            <v>2</v>
          </cell>
          <cell r="B51" t="str">
            <v>101 438 042 01</v>
          </cell>
          <cell r="C51" t="str">
            <v>ДЫБЛЕНКО Артем Романович</v>
          </cell>
          <cell r="D51">
            <v>39832</v>
          </cell>
          <cell r="E51" t="str">
            <v>КМС</v>
          </cell>
          <cell r="F51" t="str">
            <v>Воронежская область</v>
          </cell>
        </row>
        <row r="52">
          <cell r="A52">
            <v>3</v>
          </cell>
          <cell r="B52" t="str">
            <v>101 438 433 04</v>
          </cell>
          <cell r="C52" t="str">
            <v>РЯБОВ Максим Дмитриевич</v>
          </cell>
          <cell r="D52">
            <v>39940</v>
          </cell>
          <cell r="E52" t="str">
            <v>КМС</v>
          </cell>
          <cell r="F52" t="str">
            <v>Воронежская область</v>
          </cell>
        </row>
        <row r="53">
          <cell r="A53">
            <v>4</v>
          </cell>
          <cell r="B53" t="str">
            <v>101 438 413 81</v>
          </cell>
          <cell r="C53" t="str">
            <v>КУЛЬНЕВ Константин Сергеевич</v>
          </cell>
          <cell r="D53">
            <v>40017</v>
          </cell>
          <cell r="E53" t="str">
            <v>КМС</v>
          </cell>
          <cell r="F53" t="str">
            <v>Воронежская область</v>
          </cell>
        </row>
        <row r="54">
          <cell r="A54">
            <v>5</v>
          </cell>
          <cell r="B54" t="str">
            <v>101 440 987 36</v>
          </cell>
          <cell r="C54" t="str">
            <v>ШИКИН Александр Дмитриевич</v>
          </cell>
          <cell r="D54">
            <v>40450</v>
          </cell>
          <cell r="E54" t="str">
            <v>КМС</v>
          </cell>
          <cell r="F54" t="str">
            <v>Воронежская область</v>
          </cell>
        </row>
        <row r="55">
          <cell r="A55">
            <v>6</v>
          </cell>
          <cell r="B55" t="str">
            <v>101 376 068 10</v>
          </cell>
          <cell r="C55" t="str">
            <v>БОРОДИН Ярослав Алексеевич</v>
          </cell>
          <cell r="D55">
            <v>40275</v>
          </cell>
          <cell r="E55" t="str">
            <v>КМС</v>
          </cell>
          <cell r="F55" t="str">
            <v>Воронежская область</v>
          </cell>
        </row>
        <row r="56">
          <cell r="A56">
            <v>7</v>
          </cell>
          <cell r="B56" t="str">
            <v>101 440 229 54</v>
          </cell>
          <cell r="C56" t="str">
            <v>КАРТАШОВ Иван Юрьевич</v>
          </cell>
          <cell r="D56">
            <v>40289</v>
          </cell>
          <cell r="E56" t="str">
            <v>1 СР</v>
          </cell>
          <cell r="F56" t="str">
            <v>Воронежская область</v>
          </cell>
        </row>
        <row r="57">
          <cell r="A57">
            <v>9</v>
          </cell>
          <cell r="B57" t="str">
            <v>101 537 082 04</v>
          </cell>
          <cell r="C57" t="str">
            <v>УСТИНЕНКО Семён Сергеевич</v>
          </cell>
          <cell r="D57">
            <v>40525</v>
          </cell>
          <cell r="E57" t="str">
            <v>2 СР</v>
          </cell>
          <cell r="F57" t="str">
            <v>Тверская область</v>
          </cell>
        </row>
        <row r="58">
          <cell r="A58">
            <v>10</v>
          </cell>
          <cell r="B58" t="str">
            <v>101 590 025 82</v>
          </cell>
          <cell r="C58" t="str">
            <v>ЕВДОКИМОВ Никита Константинович</v>
          </cell>
          <cell r="D58">
            <v>40409</v>
          </cell>
          <cell r="E58" t="str">
            <v>2 СР</v>
          </cell>
          <cell r="F58" t="str">
            <v>Тверская область</v>
          </cell>
        </row>
        <row r="59">
          <cell r="A59">
            <v>12</v>
          </cell>
          <cell r="B59" t="str">
            <v>101 445 174 52</v>
          </cell>
          <cell r="C59" t="str">
            <v>КУЗНЕЦОВ Даниил Михайлович</v>
          </cell>
          <cell r="D59">
            <v>40006</v>
          </cell>
          <cell r="E59" t="str">
            <v>1 СР</v>
          </cell>
          <cell r="F59" t="str">
            <v>Самарская область</v>
          </cell>
        </row>
        <row r="60">
          <cell r="A60">
            <v>13</v>
          </cell>
          <cell r="B60" t="str">
            <v>101 319 550 43</v>
          </cell>
          <cell r="C60" t="str">
            <v>СУБЕЕВ Марат Ильнарович</v>
          </cell>
          <cell r="D60">
            <v>39985</v>
          </cell>
          <cell r="E60" t="str">
            <v>1 СР</v>
          </cell>
          <cell r="F60" t="str">
            <v>Самарская область</v>
          </cell>
        </row>
        <row r="61">
          <cell r="A61">
            <v>14</v>
          </cell>
          <cell r="B61" t="str">
            <v>101 461 689 77</v>
          </cell>
          <cell r="C61" t="str">
            <v>ШУКШИН Михаил Александрович</v>
          </cell>
          <cell r="D61">
            <v>40438</v>
          </cell>
          <cell r="E61" t="str">
            <v>2 СР</v>
          </cell>
          <cell r="F61" t="str">
            <v>Самарская область</v>
          </cell>
        </row>
        <row r="62">
          <cell r="A62">
            <v>15</v>
          </cell>
          <cell r="B62" t="str">
            <v>101 485 278 95</v>
          </cell>
          <cell r="C62" t="str">
            <v>ТИХАНОВ Демид Андреевич</v>
          </cell>
          <cell r="D62">
            <v>40529</v>
          </cell>
          <cell r="E62" t="str">
            <v>2 СР</v>
          </cell>
          <cell r="F62" t="str">
            <v>Самарская область</v>
          </cell>
        </row>
        <row r="63">
          <cell r="A63">
            <v>16</v>
          </cell>
          <cell r="B63" t="str">
            <v>101 439 666 73</v>
          </cell>
          <cell r="C63" t="str">
            <v>ЗОТОВ Герман Геннадьевич</v>
          </cell>
          <cell r="D63">
            <v>40402</v>
          </cell>
          <cell r="E63" t="str">
            <v>1 СР</v>
          </cell>
          <cell r="F63" t="str">
            <v>Самарская область</v>
          </cell>
        </row>
        <row r="64">
          <cell r="A64">
            <v>17</v>
          </cell>
          <cell r="B64" t="str">
            <v>101 446 025 30</v>
          </cell>
          <cell r="C64" t="str">
            <v>ЧЕРЕМУХИН Константин  Сергеевич</v>
          </cell>
          <cell r="D64">
            <v>40262</v>
          </cell>
          <cell r="E64" t="str">
            <v>1 СР</v>
          </cell>
          <cell r="F64" t="str">
            <v>Самарская область</v>
          </cell>
        </row>
        <row r="65">
          <cell r="A65">
            <v>18</v>
          </cell>
          <cell r="B65" t="str">
            <v>101 438 996 82</v>
          </cell>
          <cell r="C65" t="str">
            <v>СЕВРЮГИН Савелий Сергеевич</v>
          </cell>
          <cell r="D65" t="str">
            <v>15.01.2010</v>
          </cell>
          <cell r="E65" t="str">
            <v>1 СР</v>
          </cell>
          <cell r="F65" t="str">
            <v>Самарская область</v>
          </cell>
        </row>
        <row r="66">
          <cell r="A66">
            <v>19</v>
          </cell>
          <cell r="B66" t="str">
            <v>101 462 547 62</v>
          </cell>
          <cell r="C66" t="str">
            <v>ИРМАТОВ Азамат Нозимжонович</v>
          </cell>
          <cell r="D66">
            <v>40284</v>
          </cell>
          <cell r="E66" t="str">
            <v>1 СР</v>
          </cell>
          <cell r="F66" t="str">
            <v>Самарская область</v>
          </cell>
        </row>
        <row r="67">
          <cell r="A67">
            <v>20</v>
          </cell>
          <cell r="B67" t="str">
            <v>101 440 988 37</v>
          </cell>
          <cell r="C67" t="str">
            <v>ЛУКЬЯНОВ Владислав Сергеевич</v>
          </cell>
          <cell r="D67">
            <v>40185</v>
          </cell>
          <cell r="E67" t="str">
            <v>1 СР</v>
          </cell>
          <cell r="F67" t="str">
            <v>Самарская область</v>
          </cell>
        </row>
        <row r="68">
          <cell r="A68">
            <v>21</v>
          </cell>
          <cell r="B68" t="str">
            <v>101 436 896 19</v>
          </cell>
          <cell r="C68" t="str">
            <v>ЧУГУРОВ Платон Павлович</v>
          </cell>
          <cell r="D68">
            <v>40024</v>
          </cell>
          <cell r="E68" t="str">
            <v>КМС</v>
          </cell>
          <cell r="F68" t="str">
            <v>Самарская область</v>
          </cell>
        </row>
        <row r="69">
          <cell r="A69">
            <v>22</v>
          </cell>
          <cell r="B69" t="str">
            <v>101 408 747 00</v>
          </cell>
          <cell r="C69" t="str">
            <v>ЦУПРИК Владислав Андреевич</v>
          </cell>
          <cell r="D69">
            <v>39890</v>
          </cell>
          <cell r="E69" t="str">
            <v>КМС</v>
          </cell>
          <cell r="F69" t="str">
            <v>Самарская область</v>
          </cell>
        </row>
        <row r="70">
          <cell r="A70">
            <v>23</v>
          </cell>
          <cell r="B70" t="str">
            <v>101 436 589 03</v>
          </cell>
          <cell r="C70" t="str">
            <v>КУЗНЕЦОВ Илья Сергеевич</v>
          </cell>
          <cell r="D70">
            <v>39821</v>
          </cell>
          <cell r="E70" t="str">
            <v>КМС</v>
          </cell>
          <cell r="F70" t="str">
            <v>Самарская область</v>
          </cell>
        </row>
        <row r="71">
          <cell r="A71">
            <v>24</v>
          </cell>
          <cell r="B71" t="str">
            <v>101 259 680 22</v>
          </cell>
          <cell r="C71" t="str">
            <v>БАТЮКОВ Степан Андреевич</v>
          </cell>
          <cell r="D71">
            <v>40032</v>
          </cell>
          <cell r="E71" t="str">
            <v>2 СР</v>
          </cell>
          <cell r="F71" t="str">
            <v>Самарская область</v>
          </cell>
        </row>
        <row r="72">
          <cell r="A72">
            <v>25</v>
          </cell>
          <cell r="B72" t="str">
            <v>101 548 790 72</v>
          </cell>
          <cell r="C72" t="str">
            <v>ДРОЗДОВ Артём Геннадьевич</v>
          </cell>
          <cell r="D72">
            <v>40462</v>
          </cell>
          <cell r="E72" t="str">
            <v>2 СР</v>
          </cell>
          <cell r="F72" t="str">
            <v>Самарская область</v>
          </cell>
        </row>
        <row r="73">
          <cell r="A73">
            <v>26</v>
          </cell>
          <cell r="B73" t="str">
            <v>101 548 127 88</v>
          </cell>
          <cell r="C73" t="str">
            <v>ДУНЦОВ Артём Константинович</v>
          </cell>
          <cell r="D73">
            <v>39969</v>
          </cell>
          <cell r="E73" t="str">
            <v>2 СР</v>
          </cell>
          <cell r="F73" t="str">
            <v>Самарская область</v>
          </cell>
        </row>
        <row r="74">
          <cell r="A74">
            <v>27</v>
          </cell>
          <cell r="B74" t="str">
            <v>101 609 320 74</v>
          </cell>
          <cell r="C74" t="str">
            <v>ЛЕВИН Андрей Алексеевич</v>
          </cell>
          <cell r="D74">
            <v>40539</v>
          </cell>
          <cell r="E74" t="str">
            <v>1 СР</v>
          </cell>
          <cell r="F74" t="str">
            <v>Самарская область</v>
          </cell>
        </row>
        <row r="75">
          <cell r="A75">
            <v>28</v>
          </cell>
          <cell r="B75" t="str">
            <v>101 629 015 78</v>
          </cell>
          <cell r="C75" t="str">
            <v>БАЛЕНКОВ Дмитрий Андреевич</v>
          </cell>
          <cell r="D75">
            <v>40470</v>
          </cell>
          <cell r="E75" t="str">
            <v>2 СР</v>
          </cell>
          <cell r="F75" t="str">
            <v>Самарская область</v>
          </cell>
        </row>
        <row r="76">
          <cell r="A76">
            <v>29</v>
          </cell>
          <cell r="B76" t="str">
            <v>101 441 944 23</v>
          </cell>
          <cell r="C76" t="str">
            <v>ЧЕРНОВ Кирилл Денисович</v>
          </cell>
          <cell r="D76">
            <v>40541</v>
          </cell>
          <cell r="E76" t="str">
            <v>2 СР</v>
          </cell>
          <cell r="F76" t="str">
            <v>Самарская область</v>
          </cell>
        </row>
        <row r="77">
          <cell r="A77">
            <v>30</v>
          </cell>
          <cell r="B77" t="str">
            <v>101 620 607 12</v>
          </cell>
          <cell r="C77" t="str">
            <v>САЛОВ Данила Витальевич</v>
          </cell>
          <cell r="D77">
            <v>40447</v>
          </cell>
          <cell r="E77" t="str">
            <v>1 СР</v>
          </cell>
          <cell r="F77" t="str">
            <v>Самарская область</v>
          </cell>
        </row>
        <row r="78">
          <cell r="C78" t="str">
            <v>БАБИН Артемий Евгеньевич</v>
          </cell>
          <cell r="D78">
            <v>40249</v>
          </cell>
          <cell r="E78" t="str">
            <v>2 СР</v>
          </cell>
          <cell r="F78" t="str">
            <v>Самарская область</v>
          </cell>
        </row>
        <row r="79">
          <cell r="A79">
            <v>32</v>
          </cell>
          <cell r="B79" t="str">
            <v>101 436 840 60</v>
          </cell>
          <cell r="C79" t="str">
            <v>СТРЕЛЬНИКОВ Андрей Николаевич</v>
          </cell>
          <cell r="D79">
            <v>40472</v>
          </cell>
          <cell r="E79" t="str">
            <v>1 СР</v>
          </cell>
          <cell r="F79" t="str">
            <v>Самарская область</v>
          </cell>
        </row>
        <row r="80">
          <cell r="A80">
            <v>33</v>
          </cell>
          <cell r="B80" t="str">
            <v>101 543 233 44</v>
          </cell>
          <cell r="C80" t="str">
            <v>ГИРФАНОВ Иван Витальевич</v>
          </cell>
          <cell r="D80">
            <v>40401</v>
          </cell>
          <cell r="E80" t="str">
            <v>2 СР</v>
          </cell>
          <cell r="F80" t="str">
            <v>Самарская область</v>
          </cell>
        </row>
        <row r="81">
          <cell r="A81">
            <v>34</v>
          </cell>
          <cell r="B81" t="str">
            <v>101 437 863 16</v>
          </cell>
          <cell r="C81" t="str">
            <v>БИКАЕВ Рафис Радикович</v>
          </cell>
          <cell r="D81">
            <v>40383</v>
          </cell>
          <cell r="E81" t="str">
            <v>2 СР</v>
          </cell>
          <cell r="F81" t="str">
            <v>Самарская область</v>
          </cell>
        </row>
        <row r="82">
          <cell r="A82">
            <v>35</v>
          </cell>
          <cell r="B82" t="str">
            <v>101 546 956 81</v>
          </cell>
          <cell r="C82" t="str">
            <v>ПИСЧАЕВ Матвей Сергеевич</v>
          </cell>
          <cell r="D82">
            <v>40413</v>
          </cell>
          <cell r="E82" t="str">
            <v>2 СР</v>
          </cell>
          <cell r="F82" t="str">
            <v>Самарская область</v>
          </cell>
        </row>
        <row r="83">
          <cell r="A83">
            <v>36</v>
          </cell>
          <cell r="B83" t="str">
            <v>101 616 640 22</v>
          </cell>
          <cell r="C83" t="str">
            <v>ТОЛКАЧЕВ Дмитрий Сергеевич</v>
          </cell>
          <cell r="D83">
            <v>40223</v>
          </cell>
          <cell r="E83" t="str">
            <v>2 СР</v>
          </cell>
          <cell r="F83" t="str">
            <v>Самарская область</v>
          </cell>
        </row>
        <row r="84">
          <cell r="A84">
            <v>37</v>
          </cell>
          <cell r="B84" t="str">
            <v>101 394 066 63</v>
          </cell>
          <cell r="C84" t="str">
            <v>ФЕТИСОВ Арсений Андреевич</v>
          </cell>
          <cell r="D84">
            <v>40027</v>
          </cell>
          <cell r="E84" t="str">
            <v>2 СР</v>
          </cell>
          <cell r="F84" t="str">
            <v>Самарская область</v>
          </cell>
        </row>
        <row r="85">
          <cell r="A85">
            <v>38</v>
          </cell>
          <cell r="B85" t="str">
            <v>101 320 095 06</v>
          </cell>
          <cell r="C85" t="str">
            <v>ФИЛАТОВ Егор Валерьевич</v>
          </cell>
          <cell r="D85">
            <v>39963</v>
          </cell>
          <cell r="E85" t="str">
            <v>1 СР</v>
          </cell>
          <cell r="F85" t="str">
            <v>Самарская область</v>
          </cell>
        </row>
        <row r="86">
          <cell r="A86">
            <v>39</v>
          </cell>
          <cell r="B86" t="str">
            <v>101 653 741 69</v>
          </cell>
          <cell r="C86" t="str">
            <v>ВИДЯЕВ Владимир Анатольевич</v>
          </cell>
          <cell r="D86">
            <v>40122</v>
          </cell>
          <cell r="E86" t="str">
            <v>2 СР</v>
          </cell>
          <cell r="F86" t="str">
            <v>Самарская область</v>
          </cell>
        </row>
        <row r="87">
          <cell r="A87">
            <v>40</v>
          </cell>
          <cell r="B87" t="str">
            <v>101 459 876 10</v>
          </cell>
          <cell r="C87" t="str">
            <v>АГАПОВ Артем Владимирович</v>
          </cell>
          <cell r="D87">
            <v>40415</v>
          </cell>
          <cell r="E87" t="str">
            <v>2 СР</v>
          </cell>
          <cell r="F87" t="str">
            <v>Самарская область</v>
          </cell>
        </row>
        <row r="88">
          <cell r="A88">
            <v>41</v>
          </cell>
          <cell r="B88" t="str">
            <v>101 459 875 09</v>
          </cell>
          <cell r="C88" t="str">
            <v>КАЗАНЦЕВ Алексей Владимирович</v>
          </cell>
          <cell r="D88">
            <v>40255</v>
          </cell>
          <cell r="E88" t="str">
            <v>2 СР</v>
          </cell>
          <cell r="F88" t="str">
            <v>Самарская область</v>
          </cell>
        </row>
        <row r="89">
          <cell r="A89">
            <v>42</v>
          </cell>
          <cell r="B89" t="str">
            <v>101 548 794 76</v>
          </cell>
          <cell r="C89" t="str">
            <v>ВДОВИН Михаил Алексеевич</v>
          </cell>
          <cell r="D89">
            <v>40120</v>
          </cell>
          <cell r="E89" t="str">
            <v>1 СР</v>
          </cell>
          <cell r="F89" t="str">
            <v>Самарская область</v>
          </cell>
        </row>
        <row r="90">
          <cell r="A90">
            <v>43</v>
          </cell>
          <cell r="B90" t="str">
            <v>101 439 673 80</v>
          </cell>
          <cell r="C90" t="str">
            <v xml:space="preserve">БЛЮДИН Даниил Иванович </v>
          </cell>
          <cell r="D90">
            <v>40004</v>
          </cell>
          <cell r="E90" t="str">
            <v>1 СР</v>
          </cell>
          <cell r="F90" t="str">
            <v>Самарская область</v>
          </cell>
        </row>
        <row r="91">
          <cell r="A91">
            <v>60</v>
          </cell>
          <cell r="B91" t="str">
            <v>101 462 966 93</v>
          </cell>
          <cell r="C91" t="str">
            <v>МИЛЛЕР Илья Артёмович</v>
          </cell>
          <cell r="D91">
            <v>40165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61</v>
          </cell>
          <cell r="B92" t="str">
            <v>101 501 689 16</v>
          </cell>
          <cell r="C92" t="str">
            <v>БЛИНОВ Сергей Николаевич</v>
          </cell>
          <cell r="D92">
            <v>40078</v>
          </cell>
          <cell r="E92" t="str">
            <v>КМС</v>
          </cell>
          <cell r="F92" t="str">
            <v>Иркутская область</v>
          </cell>
        </row>
        <row r="93">
          <cell r="A93">
            <v>62</v>
          </cell>
          <cell r="B93" t="str">
            <v>101 463 063 93</v>
          </cell>
          <cell r="C93" t="str">
            <v>ТОЛСТОВ Алексей Юрьевич</v>
          </cell>
          <cell r="D93">
            <v>40321</v>
          </cell>
          <cell r="E93" t="str">
            <v>2 СР</v>
          </cell>
          <cell r="F93" t="str">
            <v>Иркутская область</v>
          </cell>
        </row>
        <row r="94">
          <cell r="A94">
            <v>63</v>
          </cell>
          <cell r="B94" t="str">
            <v>101 544 004 39</v>
          </cell>
          <cell r="C94" t="str">
            <v>ХАЛАИМОВ Антон Дмитриевич</v>
          </cell>
          <cell r="D94">
            <v>40408</v>
          </cell>
          <cell r="E94" t="str">
            <v>2 СР</v>
          </cell>
          <cell r="F94" t="str">
            <v>Иркутская область</v>
          </cell>
        </row>
        <row r="95">
          <cell r="A95">
            <v>64</v>
          </cell>
          <cell r="B95" t="str">
            <v>101 534 704 51</v>
          </cell>
          <cell r="C95" t="str">
            <v>ЖИЛКИН Илья Евгеньевич</v>
          </cell>
          <cell r="D95">
            <v>40589</v>
          </cell>
          <cell r="E95" t="str">
            <v>2 СР</v>
          </cell>
          <cell r="F95" t="str">
            <v>Иркутская область</v>
          </cell>
        </row>
        <row r="96">
          <cell r="A96">
            <v>65</v>
          </cell>
          <cell r="B96" t="str">
            <v>101 545 455 35</v>
          </cell>
          <cell r="C96" t="str">
            <v>ВИННИКОВ Андрей Денисович</v>
          </cell>
          <cell r="D96">
            <v>40581</v>
          </cell>
          <cell r="E96" t="str">
            <v>2 СР</v>
          </cell>
          <cell r="F96" t="str">
            <v>Иркутская область</v>
          </cell>
        </row>
        <row r="97">
          <cell r="A97">
            <v>70</v>
          </cell>
          <cell r="B97" t="str">
            <v>101 360 313 66</v>
          </cell>
          <cell r="C97" t="str">
            <v>ДОНЧЕНКО Александр Романович</v>
          </cell>
          <cell r="D97">
            <v>40174</v>
          </cell>
          <cell r="E97" t="str">
            <v>1 СР</v>
          </cell>
          <cell r="F97" t="str">
            <v>Краснодарский край</v>
          </cell>
        </row>
        <row r="98">
          <cell r="A98">
            <v>71</v>
          </cell>
          <cell r="B98" t="str">
            <v>101 489 189 29</v>
          </cell>
          <cell r="C98" t="str">
            <v>НИКИФОРОВ Иван Евгеньевич</v>
          </cell>
          <cell r="D98">
            <v>40340</v>
          </cell>
          <cell r="E98" t="str">
            <v>2 СР</v>
          </cell>
          <cell r="F98" t="str">
            <v>Краснодарский край</v>
          </cell>
        </row>
        <row r="99">
          <cell r="A99">
            <v>72</v>
          </cell>
          <cell r="B99" t="str">
            <v>101 473 679 39</v>
          </cell>
          <cell r="C99" t="str">
            <v>БУДАНЦЕВ Александр Михайлович</v>
          </cell>
          <cell r="D99">
            <v>40351</v>
          </cell>
          <cell r="E99" t="str">
            <v>1 СР</v>
          </cell>
          <cell r="F99" t="str">
            <v>Краснодарский край</v>
          </cell>
        </row>
        <row r="100">
          <cell r="A100">
            <v>73</v>
          </cell>
          <cell r="B100" t="str">
            <v>101 375 398 19</v>
          </cell>
          <cell r="C100" t="str">
            <v>ШЕВЯКОВ Игнат Сергеевич</v>
          </cell>
          <cell r="D100">
            <v>40232</v>
          </cell>
          <cell r="E100" t="str">
            <v>1 СР</v>
          </cell>
          <cell r="F100" t="str">
            <v>Краснодарский край</v>
          </cell>
        </row>
        <row r="101">
          <cell r="A101">
            <v>74</v>
          </cell>
          <cell r="B101" t="str">
            <v>101 373 063 12</v>
          </cell>
          <cell r="C101" t="str">
            <v>СМИРНОВ Андрей Николаевич</v>
          </cell>
          <cell r="D101">
            <v>39974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75</v>
          </cell>
          <cell r="B102" t="str">
            <v>101 372 722 59</v>
          </cell>
          <cell r="C102" t="str">
            <v>СКОРНЯКОВ Борис Алексеевич</v>
          </cell>
          <cell r="D102">
            <v>39956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76</v>
          </cell>
          <cell r="B103" t="str">
            <v>101 373 067 16</v>
          </cell>
          <cell r="C103" t="str">
            <v>КЛИШОВ Николай Сергеевич</v>
          </cell>
          <cell r="D103">
            <v>39955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77</v>
          </cell>
          <cell r="B104" t="str">
            <v>101 448 629 15</v>
          </cell>
          <cell r="C104" t="str">
            <v>ЯЦИНА Артем Романович</v>
          </cell>
          <cell r="D104">
            <v>40126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78</v>
          </cell>
          <cell r="B105" t="str">
            <v>101 480 516 86</v>
          </cell>
          <cell r="C105" t="str">
            <v>ЗЫРЯНОВ Кирилл Никитович</v>
          </cell>
          <cell r="D105">
            <v>40324</v>
          </cell>
          <cell r="E105" t="str">
            <v>КМС</v>
          </cell>
          <cell r="F105" t="str">
            <v>Санкт-Петербург</v>
          </cell>
        </row>
        <row r="106">
          <cell r="A106">
            <v>79</v>
          </cell>
          <cell r="B106" t="str">
            <v>101 326 077 71</v>
          </cell>
          <cell r="C106" t="str">
            <v>КОНСТАНТИНОВ Феликс Антонович</v>
          </cell>
          <cell r="D106">
            <v>40255</v>
          </cell>
          <cell r="E106" t="str">
            <v>КМС</v>
          </cell>
          <cell r="F106" t="str">
            <v>Санкт-Петербург</v>
          </cell>
        </row>
        <row r="107">
          <cell r="A107">
            <v>80</v>
          </cell>
          <cell r="B107" t="str">
            <v>101 422 933 24</v>
          </cell>
          <cell r="C107" t="str">
            <v>ПЕТУХОВ Максим Александрович</v>
          </cell>
          <cell r="D107">
            <v>40387</v>
          </cell>
          <cell r="E107" t="str">
            <v>КМС</v>
          </cell>
          <cell r="F107" t="str">
            <v>Санкт-Петербург</v>
          </cell>
        </row>
        <row r="108">
          <cell r="A108">
            <v>81</v>
          </cell>
          <cell r="B108" t="str">
            <v>101 480 842 24</v>
          </cell>
          <cell r="C108" t="str">
            <v xml:space="preserve">СЫСОЕВ Игнат Алексеевич </v>
          </cell>
          <cell r="D108">
            <v>40289</v>
          </cell>
          <cell r="E108" t="str">
            <v>1 СР</v>
          </cell>
          <cell r="F108" t="str">
            <v>Санкт-Петербург</v>
          </cell>
        </row>
        <row r="109">
          <cell r="A109">
            <v>82</v>
          </cell>
          <cell r="B109" t="str">
            <v>101 565 540 41</v>
          </cell>
          <cell r="C109" t="str">
            <v>БАЗГАНОВ Кирилл Владимирович</v>
          </cell>
          <cell r="D109">
            <v>40578</v>
          </cell>
          <cell r="E109" t="str">
            <v>1 СР</v>
          </cell>
          <cell r="F109" t="str">
            <v>Санкт-Петербург</v>
          </cell>
        </row>
        <row r="110">
          <cell r="A110">
            <v>83</v>
          </cell>
          <cell r="B110" t="str">
            <v>101 565 517 18</v>
          </cell>
          <cell r="C110" t="str">
            <v>МИХЕЕВ Арсений Анатольевич</v>
          </cell>
          <cell r="D110">
            <v>40578</v>
          </cell>
          <cell r="E110" t="str">
            <v>1 СР</v>
          </cell>
          <cell r="F110" t="str">
            <v>Санкт-Петербург</v>
          </cell>
        </row>
        <row r="111">
          <cell r="A111">
            <v>84</v>
          </cell>
          <cell r="B111" t="str">
            <v>101 565 526 27</v>
          </cell>
          <cell r="C111" t="str">
            <v>НОВОЛОДСКИЙ Дмитрий Юрьевич</v>
          </cell>
          <cell r="D111">
            <v>40691</v>
          </cell>
          <cell r="E111" t="str">
            <v>1 СР</v>
          </cell>
          <cell r="F111" t="str">
            <v>Санкт-Петербург</v>
          </cell>
        </row>
        <row r="112">
          <cell r="A112">
            <v>85</v>
          </cell>
          <cell r="B112" t="str">
            <v>101 458 602 94</v>
          </cell>
          <cell r="C112" t="str">
            <v>ФОМЕНКО Тимофей Константинович</v>
          </cell>
          <cell r="D112">
            <v>40755</v>
          </cell>
          <cell r="E112" t="str">
            <v>1 СР</v>
          </cell>
          <cell r="F112" t="str">
            <v>Санкт-Петербург</v>
          </cell>
        </row>
        <row r="113">
          <cell r="A113">
            <v>106</v>
          </cell>
          <cell r="B113" t="str">
            <v>101 127 016 54</v>
          </cell>
          <cell r="C113" t="str">
            <v>ПЫРКОВ Никита Владимирович</v>
          </cell>
          <cell r="D113">
            <v>40086</v>
          </cell>
          <cell r="E113" t="str">
            <v>КМС</v>
          </cell>
          <cell r="F113" t="str">
            <v>Нижегородская область</v>
          </cell>
        </row>
        <row r="114">
          <cell r="A114">
            <v>107</v>
          </cell>
          <cell r="B114" t="str">
            <v>101 254 235 09</v>
          </cell>
          <cell r="C114" t="str">
            <v>ЖАВОРОНКОВ Кирилл Юрьевич</v>
          </cell>
          <cell r="D114">
            <v>40131</v>
          </cell>
          <cell r="E114" t="str">
            <v>КМС</v>
          </cell>
          <cell r="F114" t="str">
            <v>Нижегородская область</v>
          </cell>
        </row>
        <row r="115">
          <cell r="A115">
            <v>108</v>
          </cell>
          <cell r="B115" t="str">
            <v>101 418 724 83</v>
          </cell>
          <cell r="C115" t="str">
            <v>АГЕЕВ Даниил Русланович</v>
          </cell>
          <cell r="D115">
            <v>39968</v>
          </cell>
          <cell r="E115" t="str">
            <v>КМС</v>
          </cell>
          <cell r="F115" t="str">
            <v>Нижегородская область</v>
          </cell>
        </row>
        <row r="116">
          <cell r="A116">
            <v>109</v>
          </cell>
          <cell r="B116" t="str">
            <v>101 543 253 64</v>
          </cell>
          <cell r="C116" t="str">
            <v>КАБАНОВ Денис Сергеевич</v>
          </cell>
          <cell r="D116">
            <v>40349</v>
          </cell>
          <cell r="E116" t="str">
            <v>КМС</v>
          </cell>
          <cell r="F116" t="str">
            <v>Нижегородская область</v>
          </cell>
        </row>
        <row r="117">
          <cell r="A117">
            <v>110</v>
          </cell>
          <cell r="B117" t="str">
            <v>101 500 641 35</v>
          </cell>
          <cell r="C117" t="str">
            <v>ШЕРСТНЕВ Никита Дмитриевич</v>
          </cell>
          <cell r="D117">
            <v>39960</v>
          </cell>
          <cell r="E117" t="str">
            <v>КМС</v>
          </cell>
          <cell r="F117" t="str">
            <v>Нижегородская область</v>
          </cell>
        </row>
        <row r="118">
          <cell r="A118">
            <v>111</v>
          </cell>
          <cell r="B118" t="str">
            <v>101 539 420 14</v>
          </cell>
          <cell r="C118" t="str">
            <v>СЕРГЕЕВ Никита Кириллович</v>
          </cell>
          <cell r="D118">
            <v>40227</v>
          </cell>
          <cell r="E118" t="str">
            <v>2 СР</v>
          </cell>
          <cell r="F118" t="str">
            <v>Тюменская область</v>
          </cell>
        </row>
        <row r="119">
          <cell r="A119">
            <v>112</v>
          </cell>
          <cell r="B119" t="str">
            <v>101 438 415 83</v>
          </cell>
          <cell r="C119" t="str">
            <v>ТУРЧИН Александр Николаевич</v>
          </cell>
          <cell r="D119">
            <v>40199</v>
          </cell>
          <cell r="E119" t="str">
            <v>2 СР</v>
          </cell>
          <cell r="F119" t="str">
            <v>Тюменская область</v>
          </cell>
        </row>
        <row r="120">
          <cell r="A120">
            <v>113</v>
          </cell>
          <cell r="B120" t="str">
            <v>101 433 552 70</v>
          </cell>
          <cell r="C120" t="str">
            <v>ЯТЧЕНКО Вадим Алексеевич</v>
          </cell>
          <cell r="D120">
            <v>40262</v>
          </cell>
          <cell r="E120" t="str">
            <v>2 СР</v>
          </cell>
          <cell r="F120" t="str">
            <v>Тюменская область</v>
          </cell>
        </row>
        <row r="121">
          <cell r="A121">
            <v>114</v>
          </cell>
          <cell r="B121" t="str">
            <v>101 435 919 12</v>
          </cell>
          <cell r="C121" t="str">
            <v>ШЕПЕЛИН Илья Васильевич</v>
          </cell>
          <cell r="D121">
            <v>40314</v>
          </cell>
          <cell r="E121" t="str">
            <v>КМС</v>
          </cell>
          <cell r="F121" t="str">
            <v>Тюменская область</v>
          </cell>
        </row>
        <row r="122">
          <cell r="A122">
            <v>115</v>
          </cell>
          <cell r="B122" t="str">
            <v>101 436 185 84</v>
          </cell>
          <cell r="C122" t="str">
            <v>ШЕПЕЛИН Кирилл Васильевич</v>
          </cell>
          <cell r="D122">
            <v>40314</v>
          </cell>
          <cell r="E122" t="str">
            <v>2 СР</v>
          </cell>
          <cell r="F122" t="str">
            <v>Тюменская область</v>
          </cell>
        </row>
        <row r="123">
          <cell r="A123">
            <v>116</v>
          </cell>
          <cell r="B123" t="str">
            <v>101 457 943 17</v>
          </cell>
          <cell r="C123" t="str">
            <v>ХАБИЕВ Камиль Артурович</v>
          </cell>
          <cell r="D123">
            <v>40332</v>
          </cell>
          <cell r="E123" t="str">
            <v>1 СР</v>
          </cell>
          <cell r="F123" t="str">
            <v>Ульяновская область</v>
          </cell>
        </row>
        <row r="124">
          <cell r="A124">
            <v>117</v>
          </cell>
          <cell r="B124" t="str">
            <v>101 186 336 10</v>
          </cell>
          <cell r="C124" t="str">
            <v>КИРЕЕВ Степан Денисович</v>
          </cell>
          <cell r="D124">
            <v>40101</v>
          </cell>
          <cell r="E124" t="str">
            <v>КМС</v>
          </cell>
          <cell r="F124" t="str">
            <v>Ульяновская область</v>
          </cell>
        </row>
        <row r="125">
          <cell r="A125">
            <v>118</v>
          </cell>
          <cell r="B125" t="str">
            <v>101 273 946 29</v>
          </cell>
          <cell r="C125" t="str">
            <v>ИВАНОВ Антон Александрович</v>
          </cell>
          <cell r="D125">
            <v>39965</v>
          </cell>
          <cell r="E125" t="str">
            <v>1 СР</v>
          </cell>
          <cell r="F125" t="str">
            <v>Ульяновская область</v>
          </cell>
        </row>
        <row r="126">
          <cell r="A126">
            <v>119</v>
          </cell>
          <cell r="B126" t="str">
            <v>101 495 326 55</v>
          </cell>
          <cell r="C126" t="str">
            <v>АРНАУТОВ Игорь Евгеньевич</v>
          </cell>
          <cell r="D126">
            <v>40366</v>
          </cell>
          <cell r="E126" t="str">
            <v>1 СР</v>
          </cell>
          <cell r="F126" t="str">
            <v>Москва</v>
          </cell>
        </row>
        <row r="127">
          <cell r="A127">
            <v>120</v>
          </cell>
          <cell r="B127" t="str">
            <v>101 299 028 85</v>
          </cell>
          <cell r="C127" t="str">
            <v>БОРТНИК Степан Алексеевич</v>
          </cell>
          <cell r="D127">
            <v>40113</v>
          </cell>
          <cell r="E127" t="str">
            <v>КМС</v>
          </cell>
          <cell r="F127" t="str">
            <v>Москва</v>
          </cell>
        </row>
        <row r="128">
          <cell r="A128">
            <v>121</v>
          </cell>
          <cell r="B128" t="str">
            <v>101 391 753 78</v>
          </cell>
          <cell r="C128" t="str">
            <v>ГАММЕРШМИДТ Антон Александрович</v>
          </cell>
          <cell r="D128">
            <v>39878</v>
          </cell>
          <cell r="E128" t="str">
            <v>КМС</v>
          </cell>
          <cell r="F128" t="str">
            <v>Москва</v>
          </cell>
        </row>
        <row r="129">
          <cell r="A129">
            <v>122</v>
          </cell>
          <cell r="B129" t="str">
            <v>101 395 286 22</v>
          </cell>
          <cell r="C129" t="str">
            <v>КВАРТЮК Дмитрий Алексеевич</v>
          </cell>
          <cell r="D129">
            <v>40514</v>
          </cell>
          <cell r="E129" t="str">
            <v>КМС</v>
          </cell>
          <cell r="F129" t="str">
            <v>Москва</v>
          </cell>
        </row>
        <row r="130">
          <cell r="A130">
            <v>123</v>
          </cell>
          <cell r="B130" t="str">
            <v>101 298 378 17</v>
          </cell>
          <cell r="C130" t="str">
            <v>СИТДИКОВ Амир Русланович</v>
          </cell>
          <cell r="D130">
            <v>39858</v>
          </cell>
          <cell r="E130" t="str">
            <v>КМС</v>
          </cell>
          <cell r="F130" t="str">
            <v>Москва</v>
          </cell>
        </row>
        <row r="131">
          <cell r="A131">
            <v>128</v>
          </cell>
          <cell r="B131" t="str">
            <v>101 652 300 83</v>
          </cell>
          <cell r="C131" t="str">
            <v>БУГРОВ Ян Алексеевич</v>
          </cell>
          <cell r="D131">
            <v>40441</v>
          </cell>
          <cell r="E131" t="str">
            <v>2 СР</v>
          </cell>
          <cell r="F131" t="str">
            <v>Нижегородская область</v>
          </cell>
        </row>
        <row r="132">
          <cell r="A132">
            <v>129</v>
          </cell>
          <cell r="B132" t="str">
            <v>101 336 816 43</v>
          </cell>
          <cell r="C132" t="str">
            <v>КИРЖАНОВ Максим Анатольевич</v>
          </cell>
          <cell r="D132">
            <v>39932</v>
          </cell>
          <cell r="E132" t="str">
            <v>КМС</v>
          </cell>
          <cell r="F132" t="str">
            <v>Саратовская область</v>
          </cell>
        </row>
        <row r="133">
          <cell r="A133">
            <v>130</v>
          </cell>
          <cell r="B133" t="str">
            <v>101 336 044 47</v>
          </cell>
          <cell r="C133" t="str">
            <v>ПРОКОФЬЕВ Даниэль Артемович</v>
          </cell>
          <cell r="D133">
            <v>40084</v>
          </cell>
          <cell r="E133" t="str">
            <v>1 СР</v>
          </cell>
          <cell r="F133" t="str">
            <v>Саратовская область</v>
          </cell>
        </row>
        <row r="134">
          <cell r="A134">
            <v>131</v>
          </cell>
          <cell r="B134" t="str">
            <v>101 458 604 96</v>
          </cell>
          <cell r="C134" t="str">
            <v>ЕРЕМИН Виктор Сергеевич</v>
          </cell>
          <cell r="D134">
            <v>40278</v>
          </cell>
          <cell r="E134" t="str">
            <v>2 СР</v>
          </cell>
          <cell r="F134" t="str">
            <v>Саратовская область</v>
          </cell>
        </row>
        <row r="135">
          <cell r="A135">
            <v>132</v>
          </cell>
          <cell r="B135" t="str">
            <v>101 458 603 95</v>
          </cell>
          <cell r="C135" t="str">
            <v>САХНОВ Дмитрий Сергеевич</v>
          </cell>
          <cell r="D135">
            <v>40248</v>
          </cell>
          <cell r="E135" t="str">
            <v>2 СР</v>
          </cell>
          <cell r="F135" t="str">
            <v>Саратовская область</v>
          </cell>
        </row>
        <row r="136">
          <cell r="A136">
            <v>135</v>
          </cell>
          <cell r="B136" t="str">
            <v>101 655 758 49</v>
          </cell>
          <cell r="C136" t="str">
            <v>БАТАНОВ Даниил Кемильевич</v>
          </cell>
          <cell r="D136">
            <v>40125</v>
          </cell>
          <cell r="E136" t="str">
            <v>2 СР</v>
          </cell>
          <cell r="F136" t="str">
            <v>Саратовская область</v>
          </cell>
        </row>
        <row r="137">
          <cell r="A137">
            <v>136</v>
          </cell>
          <cell r="B137" t="str">
            <v>101 652 299 82</v>
          </cell>
          <cell r="C137" t="str">
            <v>ЕРМОЛАЕВ Тимур Михайлович</v>
          </cell>
          <cell r="D137">
            <v>40504</v>
          </cell>
          <cell r="E137" t="str">
            <v>2 СР</v>
          </cell>
          <cell r="F137" t="str">
            <v>Нижегородская область</v>
          </cell>
        </row>
        <row r="138">
          <cell r="A138">
            <v>137</v>
          </cell>
          <cell r="B138" t="str">
            <v>101 334 931 01</v>
          </cell>
          <cell r="C138" t="str">
            <v>БЛИНОВ Кирилл Алексеевич</v>
          </cell>
          <cell r="D138">
            <v>40163</v>
          </cell>
          <cell r="E138" t="str">
            <v>2 СР</v>
          </cell>
          <cell r="F138" t="str">
            <v>Удмуртская Республика</v>
          </cell>
        </row>
        <row r="139">
          <cell r="A139">
            <v>138</v>
          </cell>
          <cell r="B139" t="str">
            <v>101 529 168 44</v>
          </cell>
          <cell r="C139" t="str">
            <v>СМИРНОВ Владислав Артемович</v>
          </cell>
          <cell r="D139">
            <v>39938</v>
          </cell>
          <cell r="E139" t="str">
            <v>2 СР</v>
          </cell>
          <cell r="F139" t="str">
            <v>Удмуртская Республика</v>
          </cell>
        </row>
        <row r="140">
          <cell r="A140">
            <v>139</v>
          </cell>
          <cell r="B140" t="str">
            <v>101 337 696 50</v>
          </cell>
          <cell r="C140" t="str">
            <v>ДОЛГУШЕВ Ростислав Станиславович</v>
          </cell>
          <cell r="D140">
            <v>39843</v>
          </cell>
          <cell r="E140" t="str">
            <v>2 СР</v>
          </cell>
          <cell r="F140" t="str">
            <v>Удмуртская Республика</v>
          </cell>
        </row>
        <row r="141">
          <cell r="A141">
            <v>141</v>
          </cell>
          <cell r="C141" t="str">
            <v>это 63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06A0-04C1-4E5F-96B8-928BFE74FA83}">
  <sheetPr>
    <tabColor theme="3" tint="-0.249977111117893"/>
    <pageSetUpPr fitToPage="1"/>
  </sheetPr>
  <dimension ref="A1:U127"/>
  <sheetViews>
    <sheetView tabSelected="1" view="pageBreakPreview" zoomScale="90" zoomScaleNormal="100" zoomScaleSheetLayoutView="90" zoomScalePageLayoutView="50" workbookViewId="0">
      <selection activeCell="O17" sqref="O17"/>
    </sheetView>
  </sheetViews>
  <sheetFormatPr defaultColWidth="9.1796875" defaultRowHeight="13" x14ac:dyDescent="0.25"/>
  <cols>
    <col min="1" max="1" width="7" style="10" customWidth="1"/>
    <col min="2" max="2" width="7" style="20" customWidth="1"/>
    <col min="3" max="3" width="12.54296875" style="20" customWidth="1"/>
    <col min="4" max="4" width="31.7265625" style="10" customWidth="1"/>
    <col min="5" max="5" width="11.54296875" style="12" customWidth="1"/>
    <col min="6" max="6" width="7.54296875" style="10" customWidth="1"/>
    <col min="7" max="7" width="21.54296875" style="10" customWidth="1"/>
    <col min="8" max="8" width="13.26953125" style="28" customWidth="1"/>
    <col min="9" max="9" width="14.54296875" style="14" customWidth="1"/>
    <col min="10" max="10" width="10.81640625" style="15" customWidth="1"/>
    <col min="11" max="11" width="12.26953125" style="10" customWidth="1"/>
    <col min="12" max="12" width="13.90625" style="10" customWidth="1"/>
    <col min="13" max="16384" width="9.1796875" style="10"/>
  </cols>
  <sheetData>
    <row r="1" spans="1:21" s="2" customFormat="1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s="2" customFormat="1" ht="19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s="2" customFormat="1" ht="19.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1" s="2" customFormat="1" ht="19.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1" s="2" customFormat="1" ht="6" customHeight="1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21" s="5" customFormat="1" ht="26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18" customHeight="1" x14ac:dyDescent="0.25">
      <c r="A7" s="6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21" s="2" customFormat="1" ht="4.5" customHeight="1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21" s="2" customFormat="1" ht="19.5" customHeight="1" x14ac:dyDescent="0.25">
      <c r="A9" s="6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21" s="8" customFormat="1" ht="18" customHeight="1" x14ac:dyDescent="0.25">
      <c r="A10" s="7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21" s="2" customFormat="1" ht="19.5" customHeight="1" x14ac:dyDescent="0.25">
      <c r="A11" s="6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21" ht="5.25" customHeight="1" x14ac:dyDescent="0.25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21" x14ac:dyDescent="0.25">
      <c r="A13" s="11" t="s">
        <v>10</v>
      </c>
      <c r="B13" s="11"/>
      <c r="C13" s="11"/>
      <c r="D13" s="11"/>
      <c r="G13" s="10" t="s">
        <v>11</v>
      </c>
      <c r="H13" s="13"/>
      <c r="K13" s="16"/>
      <c r="L13" s="16" t="s">
        <v>12</v>
      </c>
    </row>
    <row r="14" spans="1:21" x14ac:dyDescent="0.25">
      <c r="A14" s="11" t="s">
        <v>13</v>
      </c>
      <c r="B14" s="11"/>
      <c r="C14" s="11"/>
      <c r="D14" s="11"/>
      <c r="G14" s="10" t="s">
        <v>14</v>
      </c>
      <c r="H14" s="13"/>
      <c r="K14" s="16"/>
      <c r="L14" s="16" t="s">
        <v>15</v>
      </c>
    </row>
    <row r="15" spans="1:21" x14ac:dyDescent="0.25">
      <c r="A15" s="17" t="s">
        <v>16</v>
      </c>
      <c r="B15" s="17"/>
      <c r="C15" s="17"/>
      <c r="D15" s="17"/>
      <c r="E15" s="17"/>
      <c r="F15" s="17"/>
      <c r="G15" s="18"/>
      <c r="H15" s="19" t="s">
        <v>17</v>
      </c>
      <c r="I15" s="19"/>
      <c r="J15" s="19"/>
      <c r="K15" s="19"/>
      <c r="L15" s="19"/>
    </row>
    <row r="16" spans="1:21" x14ac:dyDescent="0.25">
      <c r="A16" s="10" t="s">
        <v>18</v>
      </c>
      <c r="E16" s="16" t="s">
        <v>4</v>
      </c>
      <c r="G16" s="21"/>
      <c r="H16" s="22" t="s">
        <v>19</v>
      </c>
      <c r="I16" s="22"/>
      <c r="J16" s="22"/>
      <c r="K16" s="22"/>
      <c r="L16" s="22"/>
    </row>
    <row r="17" spans="1:12" x14ac:dyDescent="0.25">
      <c r="A17" s="10" t="s">
        <v>20</v>
      </c>
      <c r="D17" s="16"/>
      <c r="G17" s="21" t="s">
        <v>21</v>
      </c>
      <c r="H17" s="23" t="s">
        <v>22</v>
      </c>
      <c r="J17" s="14"/>
      <c r="K17" s="14"/>
      <c r="L17" s="24"/>
    </row>
    <row r="18" spans="1:12" x14ac:dyDescent="0.25">
      <c r="A18" s="10" t="s">
        <v>23</v>
      </c>
      <c r="D18" s="16"/>
      <c r="G18" s="21" t="s">
        <v>24</v>
      </c>
      <c r="H18" s="23" t="s">
        <v>25</v>
      </c>
      <c r="J18" s="14"/>
      <c r="K18" s="14"/>
      <c r="L18" s="24">
        <v>0</v>
      </c>
    </row>
    <row r="19" spans="1:12" x14ac:dyDescent="0.25">
      <c r="A19" s="10" t="s">
        <v>26</v>
      </c>
      <c r="G19" s="21" t="s">
        <v>27</v>
      </c>
      <c r="H19" s="25" t="s">
        <v>28</v>
      </c>
      <c r="J19" s="20">
        <v>10</v>
      </c>
      <c r="L19" s="26" t="s">
        <v>29</v>
      </c>
    </row>
    <row r="20" spans="1:12" ht="6.75" customHeight="1" x14ac:dyDescent="0.25">
      <c r="G20" s="27"/>
    </row>
    <row r="21" spans="1:12" s="35" customFormat="1" ht="21" customHeight="1" x14ac:dyDescent="0.25">
      <c r="A21" s="29" t="s">
        <v>30</v>
      </c>
      <c r="B21" s="30" t="s">
        <v>31</v>
      </c>
      <c r="C21" s="30" t="s">
        <v>32</v>
      </c>
      <c r="D21" s="30" t="s">
        <v>33</v>
      </c>
      <c r="E21" s="31" t="s">
        <v>34</v>
      </c>
      <c r="F21" s="30" t="s">
        <v>35</v>
      </c>
      <c r="G21" s="30" t="s">
        <v>36</v>
      </c>
      <c r="H21" s="32" t="s">
        <v>37</v>
      </c>
      <c r="I21" s="32" t="s">
        <v>38</v>
      </c>
      <c r="J21" s="33" t="s">
        <v>39</v>
      </c>
      <c r="K21" s="34" t="s">
        <v>40</v>
      </c>
      <c r="L21" s="34" t="s">
        <v>41</v>
      </c>
    </row>
    <row r="22" spans="1:12" s="35" customFormat="1" ht="13.5" customHeight="1" x14ac:dyDescent="0.25">
      <c r="A22" s="29"/>
      <c r="B22" s="30"/>
      <c r="C22" s="30"/>
      <c r="D22" s="30"/>
      <c r="E22" s="31"/>
      <c r="F22" s="30"/>
      <c r="G22" s="30"/>
      <c r="H22" s="32"/>
      <c r="I22" s="32"/>
      <c r="J22" s="33"/>
      <c r="K22" s="34"/>
      <c r="L22" s="34"/>
    </row>
    <row r="23" spans="1:12" ht="21.75" customHeight="1" x14ac:dyDescent="0.25">
      <c r="A23" s="36">
        <v>1</v>
      </c>
      <c r="B23" s="37">
        <v>78</v>
      </c>
      <c r="C23" s="36" t="str">
        <f>INDEX([1]base!$A$2:$E$178,MATCH($B23,[1]base!$A$2:$A$178,0),COLUMN()-1)</f>
        <v>101 480 516 86</v>
      </c>
      <c r="D23" s="36" t="str">
        <f>INDEX([1]base!$A$2:$E$178,MATCH($B23,[1]base!$A$2:$A$178,0),COLUMN()-1)</f>
        <v>ЗЫРЯНОВ Кирилл Никитович</v>
      </c>
      <c r="E23" s="38">
        <f>INDEX([1]base!$A$2:$E$178,MATCH($B23,[1]base!$A$2:$A$178,0),COLUMN()-1)</f>
        <v>40324</v>
      </c>
      <c r="F23" s="36" t="str">
        <f>INDEX([1]base!$A$2:$E$178,MATCH($B23,[1]base!$A$2:$A$178,0),COLUMN()-1)</f>
        <v>КМС</v>
      </c>
      <c r="G23" s="36" t="str">
        <f>INDEX([1]base!$A$2:$F$178,MATCH($B23,[1]base!$A$2:$A$178,0),COLUMN()-1)</f>
        <v>Санкт-Петербург</v>
      </c>
      <c r="H23" s="39">
        <v>8.7731481481480786E-3</v>
      </c>
      <c r="I23" s="40" t="s">
        <v>4</v>
      </c>
      <c r="J23" s="41">
        <f>$J$19/((H23*24))</f>
        <v>47.493403693931775</v>
      </c>
      <c r="K23" s="20"/>
      <c r="L23" s="36"/>
    </row>
    <row r="24" spans="1:12" ht="21.75" customHeight="1" x14ac:dyDescent="0.25">
      <c r="A24" s="36">
        <v>2</v>
      </c>
      <c r="B24" s="37">
        <v>80</v>
      </c>
      <c r="C24" s="36" t="str">
        <f>INDEX([1]base!$A$2:$E$178,MATCH($B24,[1]base!$A$2:$A$178,0),COLUMN()-1)</f>
        <v>101 422 933 24</v>
      </c>
      <c r="D24" s="36" t="str">
        <f>INDEX([1]base!$A$2:$E$178,MATCH($B24,[1]base!$A$2:$A$178,0),COLUMN()-1)</f>
        <v>ПЕТУХОВ Максим Александрович</v>
      </c>
      <c r="E24" s="38">
        <f>INDEX([1]base!$A$2:$E$178,MATCH($B24,[1]base!$A$2:$A$178,0),COLUMN()-1)</f>
        <v>40387</v>
      </c>
      <c r="F24" s="36" t="str">
        <f>INDEX([1]base!$A$2:$E$178,MATCH($B24,[1]base!$A$2:$A$178,0),COLUMN()-1)</f>
        <v>КМС</v>
      </c>
      <c r="G24" s="36" t="str">
        <f>INDEX([1]base!$A$2:$F$178,MATCH($B24,[1]base!$A$2:$A$178,0),COLUMN()-1)</f>
        <v>Санкт-Петербург</v>
      </c>
      <c r="H24" s="39">
        <v>9.1087962962962468E-3</v>
      </c>
      <c r="I24" s="40">
        <f>H24-$H$23</f>
        <v>3.3564814814816823E-4</v>
      </c>
      <c r="J24" s="41">
        <f>$J$19/((H24*24))</f>
        <v>45.743329097840146</v>
      </c>
      <c r="K24" s="20"/>
      <c r="L24" s="36"/>
    </row>
    <row r="25" spans="1:12" ht="21.75" customHeight="1" x14ac:dyDescent="0.25">
      <c r="A25" s="36">
        <v>3</v>
      </c>
      <c r="B25" s="37">
        <v>77</v>
      </c>
      <c r="C25" s="36" t="str">
        <f>INDEX([1]base!$A$2:$E$178,MATCH($B25,[1]base!$A$2:$A$178,0),COLUMN()-1)</f>
        <v>101 448 629 15</v>
      </c>
      <c r="D25" s="36" t="str">
        <f>INDEX([1]base!$A$2:$E$178,MATCH($B25,[1]base!$A$2:$A$178,0),COLUMN()-1)</f>
        <v>ЯЦИНА Артем Романович</v>
      </c>
      <c r="E25" s="38">
        <f>INDEX([1]base!$A$2:$E$178,MATCH($B25,[1]base!$A$2:$A$178,0),COLUMN()-1)</f>
        <v>40126</v>
      </c>
      <c r="F25" s="36" t="str">
        <f>INDEX([1]base!$A$2:$E$178,MATCH($B25,[1]base!$A$2:$A$178,0),COLUMN()-1)</f>
        <v>КМС</v>
      </c>
      <c r="G25" s="36" t="str">
        <f>INDEX([1]base!$A$2:$F$178,MATCH($B25,[1]base!$A$2:$A$178,0),COLUMN()-1)</f>
        <v>Санкт-Петербург</v>
      </c>
      <c r="H25" s="39">
        <v>9.1550925925925966E-3</v>
      </c>
      <c r="I25" s="40">
        <f t="shared" ref="I25:I88" si="0">H25-$H$23</f>
        <v>3.8194444444451803E-4</v>
      </c>
      <c r="J25" s="41">
        <f t="shared" ref="J25:J88" si="1">$J$19/((H25*24))</f>
        <v>45.512010113780008</v>
      </c>
      <c r="K25" s="20"/>
      <c r="L25" s="36"/>
    </row>
    <row r="26" spans="1:12" ht="21.75" customHeight="1" x14ac:dyDescent="0.25">
      <c r="A26" s="36">
        <v>4</v>
      </c>
      <c r="B26" s="37">
        <v>79</v>
      </c>
      <c r="C26" s="36" t="str">
        <f>INDEX([1]base!$A$2:$E$178,MATCH($B26,[1]base!$A$2:$A$178,0),COLUMN()-1)</f>
        <v>101 326 077 71</v>
      </c>
      <c r="D26" s="36" t="str">
        <f>INDEX([1]base!$A$2:$E$178,MATCH($B26,[1]base!$A$2:$A$178,0),COLUMN()-1)</f>
        <v>КОНСТАНТИНОВ Феликс Антонович</v>
      </c>
      <c r="E26" s="38">
        <f>INDEX([1]base!$A$2:$E$178,MATCH($B26,[1]base!$A$2:$A$178,0),COLUMN()-1)</f>
        <v>40255</v>
      </c>
      <c r="F26" s="36" t="str">
        <f>INDEX([1]base!$A$2:$E$178,MATCH($B26,[1]base!$A$2:$A$178,0),COLUMN()-1)</f>
        <v>КМС</v>
      </c>
      <c r="G26" s="36" t="str">
        <f>INDEX([1]base!$A$2:$F$178,MATCH($B26,[1]base!$A$2:$A$178,0),COLUMN()-1)</f>
        <v>Санкт-Петербург</v>
      </c>
      <c r="H26" s="39">
        <v>9.363425925925907E-3</v>
      </c>
      <c r="I26" s="40">
        <f t="shared" si="0"/>
        <v>5.9027777777782842E-4</v>
      </c>
      <c r="J26" s="41">
        <f t="shared" si="1"/>
        <v>44.499381953028518</v>
      </c>
      <c r="K26" s="20"/>
      <c r="L26" s="36"/>
    </row>
    <row r="27" spans="1:12" ht="21.75" customHeight="1" x14ac:dyDescent="0.25">
      <c r="A27" s="36">
        <v>5</v>
      </c>
      <c r="B27" s="37">
        <v>74</v>
      </c>
      <c r="C27" s="36" t="str">
        <f>INDEX([1]base!$A$2:$E$178,MATCH($B27,[1]base!$A$2:$A$178,0),COLUMN()-1)</f>
        <v>101 373 063 12</v>
      </c>
      <c r="D27" s="36" t="str">
        <f>INDEX([1]base!$A$2:$E$178,MATCH($B27,[1]base!$A$2:$A$178,0),COLUMN()-1)</f>
        <v>СМИРНОВ Андрей Николаевич</v>
      </c>
      <c r="E27" s="38">
        <f>INDEX([1]base!$A$2:$E$178,MATCH($B27,[1]base!$A$2:$A$178,0),COLUMN()-1)</f>
        <v>39974</v>
      </c>
      <c r="F27" s="36" t="str">
        <f>INDEX([1]base!$A$2:$E$178,MATCH($B27,[1]base!$A$2:$A$178,0),COLUMN()-1)</f>
        <v>КМС</v>
      </c>
      <c r="G27" s="36" t="str">
        <f>INDEX([1]base!$A$2:$F$178,MATCH($B27,[1]base!$A$2:$A$178,0),COLUMN()-1)</f>
        <v>Санкт-Петербург</v>
      </c>
      <c r="H27" s="39">
        <v>9.386574074074068E-3</v>
      </c>
      <c r="I27" s="40">
        <f t="shared" si="0"/>
        <v>6.1342592592598943E-4</v>
      </c>
      <c r="J27" s="41">
        <f t="shared" si="1"/>
        <v>44.389642416769448</v>
      </c>
      <c r="K27" s="20"/>
      <c r="L27" s="36"/>
    </row>
    <row r="28" spans="1:12" ht="21.75" customHeight="1" x14ac:dyDescent="0.25">
      <c r="A28" s="36">
        <v>6</v>
      </c>
      <c r="B28" s="37">
        <v>122</v>
      </c>
      <c r="C28" s="36" t="str">
        <f>INDEX([1]base!$A$2:$E$178,MATCH($B28,[1]base!$A$2:$A$178,0),COLUMN()-1)</f>
        <v>101 395 286 22</v>
      </c>
      <c r="D28" s="36" t="str">
        <f>INDEX([1]base!$A$2:$E$178,MATCH($B28,[1]base!$A$2:$A$178,0),COLUMN()-1)</f>
        <v>КВАРТЮК Дмитрий Алексеевич</v>
      </c>
      <c r="E28" s="38">
        <f>INDEX([1]base!$A$2:$E$178,MATCH($B28,[1]base!$A$2:$A$178,0),COLUMN()-1)</f>
        <v>40514</v>
      </c>
      <c r="F28" s="36" t="str">
        <f>INDEX([1]base!$A$2:$E$178,MATCH($B28,[1]base!$A$2:$A$178,0),COLUMN()-1)</f>
        <v>КМС</v>
      </c>
      <c r="G28" s="36" t="str">
        <f>INDEX([1]base!$A$2:$F$178,MATCH($B28,[1]base!$A$2:$A$178,0),COLUMN()-1)</f>
        <v>Москва</v>
      </c>
      <c r="H28" s="39">
        <v>9.5254629629629994E-3</v>
      </c>
      <c r="I28" s="40">
        <f t="shared" si="0"/>
        <v>7.5231481481492085E-4</v>
      </c>
      <c r="J28" s="41">
        <f t="shared" si="1"/>
        <v>43.742405832320607</v>
      </c>
      <c r="K28" s="20"/>
      <c r="L28" s="36"/>
    </row>
    <row r="29" spans="1:12" ht="21.75" customHeight="1" x14ac:dyDescent="0.25">
      <c r="A29" s="36">
        <v>7</v>
      </c>
      <c r="B29" s="37">
        <v>120</v>
      </c>
      <c r="C29" s="36" t="str">
        <f>INDEX([1]base!$A$2:$E$178,MATCH($B29,[1]base!$A$2:$A$178,0),COLUMN()-1)</f>
        <v>101 299 028 85</v>
      </c>
      <c r="D29" s="36" t="str">
        <f>INDEX([1]base!$A$2:$E$178,MATCH($B29,[1]base!$A$2:$A$178,0),COLUMN()-1)</f>
        <v>БОРТНИК Степан Алексеевич</v>
      </c>
      <c r="E29" s="38">
        <f>INDEX([1]base!$A$2:$E$178,MATCH($B29,[1]base!$A$2:$A$178,0),COLUMN()-1)</f>
        <v>40113</v>
      </c>
      <c r="F29" s="36" t="str">
        <f>INDEX([1]base!$A$2:$E$178,MATCH($B29,[1]base!$A$2:$A$178,0),COLUMN()-1)</f>
        <v>КМС</v>
      </c>
      <c r="G29" s="36" t="str">
        <f>INDEX([1]base!$A$2:$F$178,MATCH($B29,[1]base!$A$2:$A$178,0),COLUMN()-1)</f>
        <v>Москва</v>
      </c>
      <c r="H29" s="39">
        <v>9.5370370370370817E-3</v>
      </c>
      <c r="I29" s="40">
        <f t="shared" si="0"/>
        <v>7.638888888890031E-4</v>
      </c>
      <c r="J29" s="41">
        <f t="shared" si="1"/>
        <v>43.689320388349309</v>
      </c>
      <c r="K29" s="20"/>
      <c r="L29" s="36"/>
    </row>
    <row r="30" spans="1:12" ht="21.75" customHeight="1" x14ac:dyDescent="0.25">
      <c r="A30" s="36">
        <v>8</v>
      </c>
      <c r="B30" s="37">
        <v>61</v>
      </c>
      <c r="C30" s="36" t="str">
        <f>INDEX([1]base!$A$2:$E$178,MATCH($B30,[1]base!$A$2:$A$178,0),COLUMN()-1)</f>
        <v>101 501 689 16</v>
      </c>
      <c r="D30" s="36" t="str">
        <f>INDEX([1]base!$A$2:$E$178,MATCH($B30,[1]base!$A$2:$A$178,0),COLUMN()-1)</f>
        <v>БЛИНОВ Сергей Николаевич</v>
      </c>
      <c r="E30" s="38">
        <f>INDEX([1]base!$A$2:$E$178,MATCH($B30,[1]base!$A$2:$A$178,0),COLUMN()-1)</f>
        <v>40078</v>
      </c>
      <c r="F30" s="36" t="str">
        <f>INDEX([1]base!$A$2:$E$178,MATCH($B30,[1]base!$A$2:$A$178,0),COLUMN()-1)</f>
        <v>КМС</v>
      </c>
      <c r="G30" s="36" t="str">
        <f>INDEX([1]base!$A$2:$F$178,MATCH($B30,[1]base!$A$2:$A$178,0),COLUMN()-1)</f>
        <v>Иркутская область</v>
      </c>
      <c r="H30" s="39">
        <v>9.5486111111111639E-3</v>
      </c>
      <c r="I30" s="40">
        <f t="shared" si="0"/>
        <v>7.7546296296308534E-4</v>
      </c>
      <c r="J30" s="41">
        <f t="shared" si="1"/>
        <v>43.636363636363392</v>
      </c>
      <c r="K30" s="20"/>
      <c r="L30" s="36"/>
    </row>
    <row r="31" spans="1:12" ht="21.75" customHeight="1" x14ac:dyDescent="0.25">
      <c r="A31" s="36">
        <v>9</v>
      </c>
      <c r="B31" s="37">
        <v>76</v>
      </c>
      <c r="C31" s="36" t="str">
        <f>INDEX([1]base!$A$2:$E$178,MATCH($B31,[1]base!$A$2:$A$178,0),COLUMN()-1)</f>
        <v>101 373 067 16</v>
      </c>
      <c r="D31" s="36" t="str">
        <f>INDEX([1]base!$A$2:$E$178,MATCH($B31,[1]base!$A$2:$A$178,0),COLUMN()-1)</f>
        <v>КЛИШОВ Николай Сергеевич</v>
      </c>
      <c r="E31" s="38">
        <f>INDEX([1]base!$A$2:$E$178,MATCH($B31,[1]base!$A$2:$A$178,0),COLUMN()-1)</f>
        <v>39955</v>
      </c>
      <c r="F31" s="36" t="str">
        <f>INDEX([1]base!$A$2:$E$178,MATCH($B31,[1]base!$A$2:$A$178,0),COLUMN()-1)</f>
        <v>КМС</v>
      </c>
      <c r="G31" s="36" t="str">
        <f>INDEX([1]base!$A$2:$F$178,MATCH($B31,[1]base!$A$2:$A$178,0),COLUMN()-1)</f>
        <v>Санкт-Петербург</v>
      </c>
      <c r="H31" s="39">
        <v>9.6412037037036762E-3</v>
      </c>
      <c r="I31" s="40">
        <f t="shared" si="0"/>
        <v>8.6805555555559757E-4</v>
      </c>
      <c r="J31" s="41">
        <f t="shared" si="1"/>
        <v>43.217286914766028</v>
      </c>
      <c r="K31" s="20"/>
      <c r="L31" s="36"/>
    </row>
    <row r="32" spans="1:12" ht="21.75" customHeight="1" x14ac:dyDescent="0.25">
      <c r="A32" s="36">
        <v>10</v>
      </c>
      <c r="B32" s="37">
        <v>81</v>
      </c>
      <c r="C32" s="36" t="str">
        <f>INDEX([1]base!$A$2:$E$178,MATCH($B32,[1]base!$A$2:$A$178,0),COLUMN()-1)</f>
        <v>101 480 842 24</v>
      </c>
      <c r="D32" s="36" t="str">
        <f>INDEX([1]base!$A$2:$E$178,MATCH($B32,[1]base!$A$2:$A$178,0),COLUMN()-1)</f>
        <v xml:space="preserve">СЫСОЕВ Игнат Алексеевич </v>
      </c>
      <c r="E32" s="38">
        <f>INDEX([1]base!$A$2:$E$178,MATCH($B32,[1]base!$A$2:$A$178,0),COLUMN()-1)</f>
        <v>40289</v>
      </c>
      <c r="F32" s="36" t="str">
        <f>INDEX([1]base!$A$2:$E$178,MATCH($B32,[1]base!$A$2:$A$178,0),COLUMN()-1)</f>
        <v>1 СР</v>
      </c>
      <c r="G32" s="36" t="str">
        <f>INDEX([1]base!$A$2:$F$178,MATCH($B32,[1]base!$A$2:$A$178,0),COLUMN()-1)</f>
        <v>Санкт-Петербург</v>
      </c>
      <c r="H32" s="39">
        <v>9.6874999999999739E-3</v>
      </c>
      <c r="I32" s="40">
        <f t="shared" si="0"/>
        <v>9.1435185185189533E-4</v>
      </c>
      <c r="J32" s="41">
        <f t="shared" si="1"/>
        <v>43.010752688172161</v>
      </c>
      <c r="K32" s="20"/>
      <c r="L32" s="36"/>
    </row>
    <row r="33" spans="1:12" ht="21.75" customHeight="1" x14ac:dyDescent="0.25">
      <c r="A33" s="36">
        <v>11</v>
      </c>
      <c r="B33" s="37">
        <v>75</v>
      </c>
      <c r="C33" s="36" t="str">
        <f>INDEX([1]base!$A$2:$E$178,MATCH($B33,[1]base!$A$2:$A$178,0),COLUMN()-1)</f>
        <v>101 372 722 59</v>
      </c>
      <c r="D33" s="36" t="str">
        <f>INDEX([1]base!$A$2:$E$178,MATCH($B33,[1]base!$A$2:$A$178,0),COLUMN()-1)</f>
        <v>СКОРНЯКОВ Борис Алексеевич</v>
      </c>
      <c r="E33" s="38">
        <f>INDEX([1]base!$A$2:$E$178,MATCH($B33,[1]base!$A$2:$A$178,0),COLUMN()-1)</f>
        <v>39956</v>
      </c>
      <c r="F33" s="36" t="str">
        <f>INDEX([1]base!$A$2:$E$178,MATCH($B33,[1]base!$A$2:$A$178,0),COLUMN()-1)</f>
        <v>КМС</v>
      </c>
      <c r="G33" s="36" t="str">
        <f>INDEX([1]base!$A$2:$F$178,MATCH($B33,[1]base!$A$2:$A$178,0),COLUMN()-1)</f>
        <v>Санкт-Петербург</v>
      </c>
      <c r="H33" s="39">
        <v>9.7106481481481557E-3</v>
      </c>
      <c r="I33" s="40">
        <f t="shared" si="0"/>
        <v>9.3750000000007716E-4</v>
      </c>
      <c r="J33" s="41">
        <f t="shared" si="1"/>
        <v>42.90822407628125</v>
      </c>
      <c r="K33" s="20"/>
      <c r="L33" s="36"/>
    </row>
    <row r="34" spans="1:12" ht="21.75" customHeight="1" x14ac:dyDescent="0.25">
      <c r="A34" s="36">
        <v>12</v>
      </c>
      <c r="B34" s="37">
        <v>121</v>
      </c>
      <c r="C34" s="36" t="str">
        <f>INDEX([1]base!$A$2:$E$178,MATCH($B34,[1]base!$A$2:$A$178,0),COLUMN()-1)</f>
        <v>101 391 753 78</v>
      </c>
      <c r="D34" s="36" t="str">
        <f>INDEX([1]base!$A$2:$E$178,MATCH($B34,[1]base!$A$2:$A$178,0),COLUMN()-1)</f>
        <v>ГАММЕРШМИДТ Антон Александрович</v>
      </c>
      <c r="E34" s="38">
        <f>INDEX([1]base!$A$2:$E$178,MATCH($B34,[1]base!$A$2:$A$178,0),COLUMN()-1)</f>
        <v>39878</v>
      </c>
      <c r="F34" s="36" t="str">
        <f>INDEX([1]base!$A$2:$E$178,MATCH($B34,[1]base!$A$2:$A$178,0),COLUMN()-1)</f>
        <v>КМС</v>
      </c>
      <c r="G34" s="36" t="str">
        <f>INDEX([1]base!$A$2:$F$178,MATCH($B34,[1]base!$A$2:$A$178,0),COLUMN()-1)</f>
        <v>Москва</v>
      </c>
      <c r="H34" s="39">
        <v>9.7569444444444535E-3</v>
      </c>
      <c r="I34" s="40">
        <f t="shared" si="0"/>
        <v>9.8379629629637491E-4</v>
      </c>
      <c r="J34" s="41">
        <f t="shared" si="1"/>
        <v>42.704626334519531</v>
      </c>
      <c r="K34" s="20"/>
      <c r="L34" s="36"/>
    </row>
    <row r="35" spans="1:12" ht="21.75" customHeight="1" x14ac:dyDescent="0.25">
      <c r="A35" s="36">
        <v>13</v>
      </c>
      <c r="B35" s="37">
        <v>73</v>
      </c>
      <c r="C35" s="36" t="str">
        <f>INDEX([1]base!$A$2:$E$178,MATCH($B35,[1]base!$A$2:$A$178,0),COLUMN()-1)</f>
        <v>101 375 398 19</v>
      </c>
      <c r="D35" s="36" t="str">
        <f>INDEX([1]base!$A$2:$E$178,MATCH($B35,[1]base!$A$2:$A$178,0),COLUMN()-1)</f>
        <v>ШЕВЯКОВ Игнат Сергеевич</v>
      </c>
      <c r="E35" s="38">
        <f>INDEX([1]base!$A$2:$E$178,MATCH($B35,[1]base!$A$2:$A$178,0),COLUMN()-1)</f>
        <v>40232</v>
      </c>
      <c r="F35" s="36" t="str">
        <f>INDEX([1]base!$A$2:$E$178,MATCH($B35,[1]base!$A$2:$A$178,0),COLUMN()-1)</f>
        <v>1 СР</v>
      </c>
      <c r="G35" s="36" t="str">
        <f>INDEX([1]base!$A$2:$F$178,MATCH($B35,[1]base!$A$2:$A$178,0),COLUMN()-1)</f>
        <v>Краснодарский край</v>
      </c>
      <c r="H35" s="39">
        <v>9.7685185185185028E-3</v>
      </c>
      <c r="I35" s="40">
        <f t="shared" si="0"/>
        <v>9.953703703704242E-4</v>
      </c>
      <c r="J35" s="41">
        <f t="shared" si="1"/>
        <v>42.654028436019026</v>
      </c>
      <c r="K35" s="20"/>
      <c r="L35" s="36"/>
    </row>
    <row r="36" spans="1:12" ht="21.75" customHeight="1" x14ac:dyDescent="0.25">
      <c r="A36" s="36">
        <v>14</v>
      </c>
      <c r="B36" s="37">
        <v>82</v>
      </c>
      <c r="C36" s="36" t="str">
        <f>INDEX([1]base!$A$2:$E$178,MATCH($B36,[1]base!$A$2:$A$178,0),COLUMN()-1)</f>
        <v>101 565 540 41</v>
      </c>
      <c r="D36" s="36" t="str">
        <f>INDEX([1]base!$A$2:$E$178,MATCH($B36,[1]base!$A$2:$A$178,0),COLUMN()-1)</f>
        <v>БАЗГАНОВ Кирилл Владимирович</v>
      </c>
      <c r="E36" s="38">
        <f>INDEX([1]base!$A$2:$E$178,MATCH($B36,[1]base!$A$2:$A$178,0),COLUMN()-1)</f>
        <v>40578</v>
      </c>
      <c r="F36" s="36" t="str">
        <f>INDEX([1]base!$A$2:$E$178,MATCH($B36,[1]base!$A$2:$A$178,0),COLUMN()-1)</f>
        <v>1 СР</v>
      </c>
      <c r="G36" s="36" t="str">
        <f>INDEX([1]base!$A$2:$F$178,MATCH($B36,[1]base!$A$2:$A$178,0),COLUMN()-1)</f>
        <v>Санкт-Петербург</v>
      </c>
      <c r="H36" s="39">
        <v>9.7800925925925798E-3</v>
      </c>
      <c r="I36" s="40">
        <f t="shared" si="0"/>
        <v>1.0069444444445012E-3</v>
      </c>
      <c r="J36" s="41">
        <f t="shared" si="1"/>
        <v>42.603550295858042</v>
      </c>
      <c r="K36" s="20"/>
      <c r="L36" s="36"/>
    </row>
    <row r="37" spans="1:12" ht="21.75" customHeight="1" x14ac:dyDescent="0.25">
      <c r="A37" s="36">
        <v>15</v>
      </c>
      <c r="B37" s="37">
        <v>5</v>
      </c>
      <c r="C37" s="36" t="str">
        <f>INDEX([1]base!$A$2:$E$178,MATCH($B37,[1]base!$A$2:$A$178,0),COLUMN()-1)</f>
        <v>101 440 987 36</v>
      </c>
      <c r="D37" s="36" t="str">
        <f>INDEX([1]base!$A$2:$E$178,MATCH($B37,[1]base!$A$2:$A$178,0),COLUMN()-1)</f>
        <v>ШИКИН Александр Дмитриевич</v>
      </c>
      <c r="E37" s="38">
        <f>INDEX([1]base!$A$2:$E$178,MATCH($B37,[1]base!$A$2:$A$178,0),COLUMN()-1)</f>
        <v>40450</v>
      </c>
      <c r="F37" s="36" t="str">
        <f>INDEX([1]base!$A$2:$E$178,MATCH($B37,[1]base!$A$2:$A$178,0),COLUMN()-1)</f>
        <v>КМС</v>
      </c>
      <c r="G37" s="36" t="str">
        <f>INDEX([1]base!$A$2:$F$178,MATCH($B37,[1]base!$A$2:$A$178,0),COLUMN()-1)</f>
        <v>Воронежская область</v>
      </c>
      <c r="H37" s="39">
        <v>9.8263888888888706E-3</v>
      </c>
      <c r="I37" s="40">
        <f t="shared" si="0"/>
        <v>1.053240740740792E-3</v>
      </c>
      <c r="J37" s="41">
        <f t="shared" si="1"/>
        <v>42.402826855123756</v>
      </c>
      <c r="K37" s="20"/>
      <c r="L37" s="36"/>
    </row>
    <row r="38" spans="1:12" ht="21.75" customHeight="1" x14ac:dyDescent="0.25">
      <c r="A38" s="36">
        <v>16</v>
      </c>
      <c r="B38" s="37">
        <v>1</v>
      </c>
      <c r="C38" s="36" t="str">
        <f>INDEX([1]base!$A$2:$E$178,MATCH($B38,[1]base!$A$2:$A$178,0),COLUMN()-1)</f>
        <v>101 438 430 01</v>
      </c>
      <c r="D38" s="36" t="str">
        <f>INDEX([1]base!$A$2:$E$178,MATCH($B38,[1]base!$A$2:$A$178,0),COLUMN()-1)</f>
        <v>АГАПОВ Максим Олегович</v>
      </c>
      <c r="E38" s="38">
        <f>INDEX([1]base!$A$2:$E$178,MATCH($B38,[1]base!$A$2:$A$178,0),COLUMN()-1)</f>
        <v>39843</v>
      </c>
      <c r="F38" s="36" t="str">
        <f>INDEX([1]base!$A$2:$E$178,MATCH($B38,[1]base!$A$2:$A$178,0),COLUMN()-1)</f>
        <v>КМС</v>
      </c>
      <c r="G38" s="36" t="str">
        <f>INDEX([1]base!$A$2:$F$178,MATCH($B38,[1]base!$A$2:$A$178,0),COLUMN()-1)</f>
        <v>Воронежская область</v>
      </c>
      <c r="H38" s="39">
        <v>9.837962962962965E-3</v>
      </c>
      <c r="I38" s="40">
        <f t="shared" si="0"/>
        <v>1.0648148148148864E-3</v>
      </c>
      <c r="J38" s="41">
        <f t="shared" si="1"/>
        <v>42.35294117647058</v>
      </c>
      <c r="K38" s="20"/>
      <c r="L38" s="36"/>
    </row>
    <row r="39" spans="1:12" ht="21.75" customHeight="1" x14ac:dyDescent="0.25">
      <c r="A39" s="36">
        <v>17</v>
      </c>
      <c r="B39" s="37">
        <v>62</v>
      </c>
      <c r="C39" s="36" t="str">
        <f>INDEX([1]base!$A$2:$E$178,MATCH($B39,[1]base!$A$2:$A$178,0),COLUMN()-1)</f>
        <v>101 463 063 93</v>
      </c>
      <c r="D39" s="36" t="str">
        <f>INDEX([1]base!$A$2:$E$178,MATCH($B39,[1]base!$A$2:$A$178,0),COLUMN()-1)</f>
        <v>ТОЛСТОВ Алексей Юрьевич</v>
      </c>
      <c r="E39" s="38">
        <f>INDEX([1]base!$A$2:$E$178,MATCH($B39,[1]base!$A$2:$A$178,0),COLUMN()-1)</f>
        <v>40321</v>
      </c>
      <c r="F39" s="36" t="str">
        <f>INDEX([1]base!$A$2:$E$178,MATCH($B39,[1]base!$A$2:$A$178,0),COLUMN()-1)</f>
        <v>2 СР</v>
      </c>
      <c r="G39" s="36" t="str">
        <f>INDEX([1]base!$A$2:$F$178,MATCH($B39,[1]base!$A$2:$A$178,0),COLUMN()-1)</f>
        <v>Иркутская область</v>
      </c>
      <c r="H39" s="39">
        <v>9.8495370370370004E-3</v>
      </c>
      <c r="I39" s="40">
        <f t="shared" si="0"/>
        <v>1.0763888888889218E-3</v>
      </c>
      <c r="J39" s="41">
        <f t="shared" si="1"/>
        <v>42.303172737955506</v>
      </c>
      <c r="K39" s="20"/>
      <c r="L39" s="36"/>
    </row>
    <row r="40" spans="1:12" ht="21.75" customHeight="1" x14ac:dyDescent="0.25">
      <c r="A40" s="36">
        <v>18</v>
      </c>
      <c r="B40" s="37">
        <v>72</v>
      </c>
      <c r="C40" s="36" t="str">
        <f>INDEX([1]base!$A$2:$E$178,MATCH($B40,[1]base!$A$2:$A$178,0),COLUMN()-1)</f>
        <v>101 473 679 39</v>
      </c>
      <c r="D40" s="36" t="str">
        <f>INDEX([1]base!$A$2:$E$178,MATCH($B40,[1]base!$A$2:$A$178,0),COLUMN()-1)</f>
        <v>БУДАНЦЕВ Александр Михайлович</v>
      </c>
      <c r="E40" s="38">
        <f>INDEX([1]base!$A$2:$E$178,MATCH($B40,[1]base!$A$2:$A$178,0),COLUMN()-1)</f>
        <v>40351</v>
      </c>
      <c r="F40" s="36" t="str">
        <f>INDEX([1]base!$A$2:$E$178,MATCH($B40,[1]base!$A$2:$A$178,0),COLUMN()-1)</f>
        <v>1 СР</v>
      </c>
      <c r="G40" s="36" t="str">
        <f>INDEX([1]base!$A$2:$F$178,MATCH($B40,[1]base!$A$2:$A$178,0),COLUMN()-1)</f>
        <v>Краснодарский край</v>
      </c>
      <c r="H40" s="39">
        <v>9.8495370370370594E-3</v>
      </c>
      <c r="I40" s="40">
        <f t="shared" si="0"/>
        <v>1.0763888888889808E-3</v>
      </c>
      <c r="J40" s="41">
        <f t="shared" si="1"/>
        <v>42.303172737955251</v>
      </c>
      <c r="K40" s="20"/>
      <c r="L40" s="36"/>
    </row>
    <row r="41" spans="1:12" ht="21.75" customHeight="1" x14ac:dyDescent="0.25">
      <c r="A41" s="36">
        <v>19</v>
      </c>
      <c r="B41" s="37">
        <v>106</v>
      </c>
      <c r="C41" s="36" t="str">
        <f>INDEX([1]base!$A$2:$E$178,MATCH($B41,[1]base!$A$2:$A$178,0),COLUMN()-1)</f>
        <v>101 127 016 54</v>
      </c>
      <c r="D41" s="36" t="str">
        <f>INDEX([1]base!$A$2:$E$178,MATCH($B41,[1]base!$A$2:$A$178,0),COLUMN()-1)</f>
        <v>ПЫРКОВ Никита Владимирович</v>
      </c>
      <c r="E41" s="38">
        <f>INDEX([1]base!$A$2:$E$178,MATCH($B41,[1]base!$A$2:$A$178,0),COLUMN()-1)</f>
        <v>40086</v>
      </c>
      <c r="F41" s="36" t="str">
        <f>INDEX([1]base!$A$2:$E$178,MATCH($B41,[1]base!$A$2:$A$178,0),COLUMN()-1)</f>
        <v>КМС</v>
      </c>
      <c r="G41" s="36" t="str">
        <f>INDEX([1]base!$A$2:$F$178,MATCH($B41,[1]base!$A$2:$A$178,0),COLUMN()-1)</f>
        <v>Нижегородская область</v>
      </c>
      <c r="H41" s="39">
        <v>9.8611111111110497E-3</v>
      </c>
      <c r="I41" s="40">
        <f t="shared" si="0"/>
        <v>1.0879629629629711E-3</v>
      </c>
      <c r="J41" s="41">
        <f t="shared" si="1"/>
        <v>42.253521126760823</v>
      </c>
      <c r="K41" s="20"/>
      <c r="L41" s="36"/>
    </row>
    <row r="42" spans="1:12" ht="21.75" customHeight="1" x14ac:dyDescent="0.25">
      <c r="A42" s="36">
        <v>20</v>
      </c>
      <c r="B42" s="37">
        <v>83</v>
      </c>
      <c r="C42" s="36" t="str">
        <f>INDEX([1]base!$A$2:$E$178,MATCH($B42,[1]base!$A$2:$A$178,0),COLUMN()-1)</f>
        <v>101 565 517 18</v>
      </c>
      <c r="D42" s="36" t="str">
        <f>INDEX([1]base!$A$2:$E$178,MATCH($B42,[1]base!$A$2:$A$178,0),COLUMN()-1)</f>
        <v>МИХЕЕВ Арсений Анатольевич</v>
      </c>
      <c r="E42" s="38">
        <f>INDEX([1]base!$A$2:$E$178,MATCH($B42,[1]base!$A$2:$A$178,0),COLUMN()-1)</f>
        <v>40578</v>
      </c>
      <c r="F42" s="36" t="str">
        <f>INDEX([1]base!$A$2:$E$178,MATCH($B42,[1]base!$A$2:$A$178,0),COLUMN()-1)</f>
        <v>1 СР</v>
      </c>
      <c r="G42" s="36" t="str">
        <f>INDEX([1]base!$A$2:$F$178,MATCH($B42,[1]base!$A$2:$A$178,0),COLUMN()-1)</f>
        <v>Санкт-Петербург</v>
      </c>
      <c r="H42" s="39">
        <v>9.8611111111111087E-3</v>
      </c>
      <c r="I42" s="40">
        <f t="shared" si="0"/>
        <v>1.0879629629630301E-3</v>
      </c>
      <c r="J42" s="41">
        <f t="shared" si="1"/>
        <v>42.253521126760575</v>
      </c>
      <c r="K42" s="20"/>
      <c r="L42" s="36"/>
    </row>
    <row r="43" spans="1:12" ht="21.75" customHeight="1" x14ac:dyDescent="0.25">
      <c r="A43" s="36">
        <v>21</v>
      </c>
      <c r="B43" s="37">
        <v>85</v>
      </c>
      <c r="C43" s="36" t="str">
        <f>INDEX([1]base!$A$2:$E$178,MATCH($B43,[1]base!$A$2:$A$178,0),COLUMN()-1)</f>
        <v>101 458 602 94</v>
      </c>
      <c r="D43" s="36" t="str">
        <f>INDEX([1]base!$A$2:$E$178,MATCH($B43,[1]base!$A$2:$A$178,0),COLUMN()-1)</f>
        <v>ФОМЕНКО Тимофей Константинович</v>
      </c>
      <c r="E43" s="38">
        <f>INDEX([1]base!$A$2:$E$178,MATCH($B43,[1]base!$A$2:$A$178,0),COLUMN()-1)</f>
        <v>40755</v>
      </c>
      <c r="F43" s="36" t="str">
        <f>INDEX([1]base!$A$2:$E$178,MATCH($B43,[1]base!$A$2:$A$178,0),COLUMN()-1)</f>
        <v>1 СР</v>
      </c>
      <c r="G43" s="36" t="str">
        <f>INDEX([1]base!$A$2:$F$178,MATCH($B43,[1]base!$A$2:$A$178,0),COLUMN()-1)</f>
        <v>Санкт-Петербург</v>
      </c>
      <c r="H43" s="39">
        <v>9.8611111111111711E-3</v>
      </c>
      <c r="I43" s="40">
        <f t="shared" si="0"/>
        <v>1.0879629629630926E-3</v>
      </c>
      <c r="J43" s="41">
        <f t="shared" si="1"/>
        <v>42.253521126760305</v>
      </c>
      <c r="K43" s="20"/>
      <c r="L43" s="36"/>
    </row>
    <row r="44" spans="1:12" ht="21.75" customHeight="1" x14ac:dyDescent="0.25">
      <c r="A44" s="36">
        <v>22</v>
      </c>
      <c r="B44" s="37">
        <v>84</v>
      </c>
      <c r="C44" s="36" t="str">
        <f>INDEX([1]base!$A$2:$E$178,MATCH($B44,[1]base!$A$2:$A$178,0),COLUMN()-1)</f>
        <v>101 565 526 27</v>
      </c>
      <c r="D44" s="36" t="str">
        <f>INDEX([1]base!$A$2:$E$178,MATCH($B44,[1]base!$A$2:$A$178,0),COLUMN()-1)</f>
        <v>НОВОЛОДСКИЙ Дмитрий Юрьевич</v>
      </c>
      <c r="E44" s="38">
        <f>INDEX([1]base!$A$2:$E$178,MATCH($B44,[1]base!$A$2:$A$178,0),COLUMN()-1)</f>
        <v>40691</v>
      </c>
      <c r="F44" s="36" t="str">
        <f>INDEX([1]base!$A$2:$E$178,MATCH($B44,[1]base!$A$2:$A$178,0),COLUMN()-1)</f>
        <v>1 СР</v>
      </c>
      <c r="G44" s="36" t="str">
        <f>INDEX([1]base!$A$2:$F$178,MATCH($B44,[1]base!$A$2:$A$178,0),COLUMN()-1)</f>
        <v>Санкт-Петербург</v>
      </c>
      <c r="H44" s="39">
        <v>9.9305555555555779E-3</v>
      </c>
      <c r="I44" s="40">
        <f t="shared" si="0"/>
        <v>1.1574074074074993E-3</v>
      </c>
      <c r="J44" s="41">
        <f t="shared" si="1"/>
        <v>41.958041958041861</v>
      </c>
      <c r="K44" s="20"/>
      <c r="L44" s="36"/>
    </row>
    <row r="45" spans="1:12" ht="21.75" customHeight="1" x14ac:dyDescent="0.25">
      <c r="A45" s="36">
        <v>23</v>
      </c>
      <c r="B45" s="37">
        <v>13</v>
      </c>
      <c r="C45" s="36" t="str">
        <f>INDEX([1]base!$A$2:$E$178,MATCH($B45,[1]base!$A$2:$A$178,0),COLUMN()-1)</f>
        <v>101 319 550 43</v>
      </c>
      <c r="D45" s="36" t="str">
        <f>INDEX([1]base!$A$2:$E$178,MATCH($B45,[1]base!$A$2:$A$178,0),COLUMN()-1)</f>
        <v>СУБЕЕВ Марат Ильнарович</v>
      </c>
      <c r="E45" s="38">
        <f>INDEX([1]base!$A$2:$E$178,MATCH($B45,[1]base!$A$2:$A$178,0),COLUMN()-1)</f>
        <v>39985</v>
      </c>
      <c r="F45" s="36" t="str">
        <f>INDEX([1]base!$A$2:$E$178,MATCH($B45,[1]base!$A$2:$A$178,0),COLUMN()-1)</f>
        <v>1 СР</v>
      </c>
      <c r="G45" s="36" t="str">
        <f>INDEX([1]base!$A$2:$F$178,MATCH($B45,[1]base!$A$2:$A$178,0),COLUMN()-1)</f>
        <v>Самарская область</v>
      </c>
      <c r="H45" s="39">
        <v>9.9421296296295855E-3</v>
      </c>
      <c r="I45" s="40">
        <f t="shared" si="0"/>
        <v>1.1689814814815069E-3</v>
      </c>
      <c r="J45" s="41">
        <f t="shared" si="1"/>
        <v>41.909196740395998</v>
      </c>
      <c r="K45" s="20"/>
      <c r="L45" s="36"/>
    </row>
    <row r="46" spans="1:12" ht="21.75" customHeight="1" x14ac:dyDescent="0.25">
      <c r="A46" s="36">
        <v>24</v>
      </c>
      <c r="B46" s="37">
        <v>129</v>
      </c>
      <c r="C46" s="36" t="str">
        <f>INDEX([1]base!$A$2:$E$178,MATCH($B46,[1]base!$A$2:$A$178,0),COLUMN()-1)</f>
        <v>101 336 816 43</v>
      </c>
      <c r="D46" s="36" t="str">
        <f>INDEX([1]base!$A$2:$E$178,MATCH($B46,[1]base!$A$2:$A$178,0),COLUMN()-1)</f>
        <v>КИРЖАНОВ Максим Анатольевич</v>
      </c>
      <c r="E46" s="38">
        <f>INDEX([1]base!$A$2:$E$178,MATCH($B46,[1]base!$A$2:$A$178,0),COLUMN()-1)</f>
        <v>39932</v>
      </c>
      <c r="F46" s="36" t="str">
        <f>INDEX([1]base!$A$2:$E$178,MATCH($B46,[1]base!$A$2:$A$178,0),COLUMN()-1)</f>
        <v>КМС</v>
      </c>
      <c r="G46" s="36" t="str">
        <f>INDEX([1]base!$A$2:$F$178,MATCH($B46,[1]base!$A$2:$A$178,0),COLUMN()-1)</f>
        <v>Саратовская область</v>
      </c>
      <c r="H46" s="39">
        <v>9.9652777777777396E-3</v>
      </c>
      <c r="I46" s="40">
        <f t="shared" si="0"/>
        <v>1.192129629629661E-3</v>
      </c>
      <c r="J46" s="41">
        <f t="shared" si="1"/>
        <v>41.811846689895631</v>
      </c>
      <c r="K46" s="20"/>
      <c r="L46" s="36"/>
    </row>
    <row r="47" spans="1:12" ht="21.75" customHeight="1" x14ac:dyDescent="0.25">
      <c r="A47" s="36">
        <v>25</v>
      </c>
      <c r="B47" s="37">
        <v>22</v>
      </c>
      <c r="C47" s="36" t="str">
        <f>INDEX([1]base!$A$2:$E$178,MATCH($B47,[1]base!$A$2:$A$178,0),COLUMN()-1)</f>
        <v>101 408 747 00</v>
      </c>
      <c r="D47" s="36" t="str">
        <f>INDEX([1]base!$A$2:$E$178,MATCH($B47,[1]base!$A$2:$A$178,0),COLUMN()-1)</f>
        <v>ЦУПРИК Владислав Андреевич</v>
      </c>
      <c r="E47" s="38">
        <f>INDEX([1]base!$A$2:$E$178,MATCH($B47,[1]base!$A$2:$A$178,0),COLUMN()-1)</f>
        <v>39890</v>
      </c>
      <c r="F47" s="36" t="str">
        <f>INDEX([1]base!$A$2:$E$178,MATCH($B47,[1]base!$A$2:$A$178,0),COLUMN()-1)</f>
        <v>КМС</v>
      </c>
      <c r="G47" s="36" t="str">
        <f>INDEX([1]base!$A$2:$F$178,MATCH($B47,[1]base!$A$2:$A$178,0),COLUMN()-1)</f>
        <v>Самарская область</v>
      </c>
      <c r="H47" s="39">
        <v>9.9652777777777726E-3</v>
      </c>
      <c r="I47" s="40">
        <f t="shared" si="0"/>
        <v>1.192129629629694E-3</v>
      </c>
      <c r="J47" s="41">
        <f t="shared" si="1"/>
        <v>41.811846689895496</v>
      </c>
      <c r="K47" s="20"/>
      <c r="L47" s="36"/>
    </row>
    <row r="48" spans="1:12" ht="21.75" customHeight="1" x14ac:dyDescent="0.25">
      <c r="A48" s="36">
        <v>26</v>
      </c>
      <c r="B48" s="37">
        <v>123</v>
      </c>
      <c r="C48" s="36" t="str">
        <f>INDEX([1]base!$A$2:$E$178,MATCH($B48,[1]base!$A$2:$A$178,0),COLUMN()-1)</f>
        <v>101 298 378 17</v>
      </c>
      <c r="D48" s="36" t="str">
        <f>INDEX([1]base!$A$2:$E$178,MATCH($B48,[1]base!$A$2:$A$178,0),COLUMN()-1)</f>
        <v>СИТДИКОВ Амир Русланович</v>
      </c>
      <c r="E48" s="38">
        <f>INDEX([1]base!$A$2:$E$178,MATCH($B48,[1]base!$A$2:$A$178,0),COLUMN()-1)</f>
        <v>39858</v>
      </c>
      <c r="F48" s="36" t="str">
        <f>INDEX([1]base!$A$2:$E$178,MATCH($B48,[1]base!$A$2:$A$178,0),COLUMN()-1)</f>
        <v>КМС</v>
      </c>
      <c r="G48" s="36" t="str">
        <f>INDEX([1]base!$A$2:$F$178,MATCH($B48,[1]base!$A$2:$A$178,0),COLUMN()-1)</f>
        <v>Москва</v>
      </c>
      <c r="H48" s="39">
        <v>9.976851851851827E-3</v>
      </c>
      <c r="I48" s="40">
        <f t="shared" si="0"/>
        <v>1.2037037037037485E-3</v>
      </c>
      <c r="J48" s="41">
        <f t="shared" si="1"/>
        <v>41.763341067285488</v>
      </c>
      <c r="K48" s="20"/>
      <c r="L48" s="36"/>
    </row>
    <row r="49" spans="1:12" ht="21.75" customHeight="1" x14ac:dyDescent="0.25">
      <c r="A49" s="36">
        <v>27</v>
      </c>
      <c r="B49" s="37">
        <v>119</v>
      </c>
      <c r="C49" s="36" t="str">
        <f>INDEX([1]base!$A$2:$E$178,MATCH($B49,[1]base!$A$2:$A$178,0),COLUMN()-1)</f>
        <v>101 495 326 55</v>
      </c>
      <c r="D49" s="36" t="str">
        <f>INDEX([1]base!$A$2:$E$178,MATCH($B49,[1]base!$A$2:$A$178,0),COLUMN()-1)</f>
        <v>АРНАУТОВ Игорь Евгеньевич</v>
      </c>
      <c r="E49" s="38">
        <f>INDEX([1]base!$A$2:$E$178,MATCH($B49,[1]base!$A$2:$A$178,0),COLUMN()-1)</f>
        <v>40366</v>
      </c>
      <c r="F49" s="36" t="str">
        <f>INDEX([1]base!$A$2:$E$178,MATCH($B49,[1]base!$A$2:$A$178,0),COLUMN()-1)</f>
        <v>1 СР</v>
      </c>
      <c r="G49" s="36" t="str">
        <f>INDEX([1]base!$A$2:$F$178,MATCH($B49,[1]base!$A$2:$A$178,0),COLUMN()-1)</f>
        <v>Москва</v>
      </c>
      <c r="H49" s="39">
        <v>9.9884259259259266E-3</v>
      </c>
      <c r="I49" s="40">
        <f t="shared" si="0"/>
        <v>1.2152777777778481E-3</v>
      </c>
      <c r="J49" s="41">
        <f t="shared" si="1"/>
        <v>41.714947856315177</v>
      </c>
      <c r="K49" s="20"/>
      <c r="L49" s="36"/>
    </row>
    <row r="50" spans="1:12" ht="21.75" customHeight="1" x14ac:dyDescent="0.25">
      <c r="A50" s="36">
        <v>28</v>
      </c>
      <c r="B50" s="37">
        <v>117</v>
      </c>
      <c r="C50" s="36" t="str">
        <f>INDEX([1]base!$A$2:$E$178,MATCH($B50,[1]base!$A$2:$A$178,0),COLUMN()-1)</f>
        <v>101 186 336 10</v>
      </c>
      <c r="D50" s="36" t="str">
        <f>INDEX([1]base!$A$2:$E$178,MATCH($B50,[1]base!$A$2:$A$178,0),COLUMN()-1)</f>
        <v>КИРЕЕВ Степан Денисович</v>
      </c>
      <c r="E50" s="38">
        <f>INDEX([1]base!$A$2:$E$178,MATCH($B50,[1]base!$A$2:$A$178,0),COLUMN()-1)</f>
        <v>40101</v>
      </c>
      <c r="F50" s="36" t="str">
        <f>INDEX([1]base!$A$2:$E$178,MATCH($B50,[1]base!$A$2:$A$178,0),COLUMN()-1)</f>
        <v>КМС</v>
      </c>
      <c r="G50" s="36" t="str">
        <f>INDEX([1]base!$A$2:$F$178,MATCH($B50,[1]base!$A$2:$A$178,0),COLUMN()-1)</f>
        <v>Ульяновская область</v>
      </c>
      <c r="H50" s="39">
        <v>9.9999999999999534E-3</v>
      </c>
      <c r="I50" s="40">
        <f t="shared" si="0"/>
        <v>1.2268518518518748E-3</v>
      </c>
      <c r="J50" s="41">
        <f t="shared" si="1"/>
        <v>41.666666666666863</v>
      </c>
      <c r="K50" s="20"/>
      <c r="L50" s="36"/>
    </row>
    <row r="51" spans="1:12" ht="21.75" customHeight="1" x14ac:dyDescent="0.25">
      <c r="A51" s="36">
        <v>29</v>
      </c>
      <c r="B51" s="37">
        <v>12</v>
      </c>
      <c r="C51" s="36" t="str">
        <f>INDEX([1]base!$A$2:$E$178,MATCH($B51,[1]base!$A$2:$A$178,0),COLUMN()-1)</f>
        <v>101 445 174 52</v>
      </c>
      <c r="D51" s="36" t="str">
        <f>INDEX([1]base!$A$2:$E$178,MATCH($B51,[1]base!$A$2:$A$178,0),COLUMN()-1)</f>
        <v>КУЗНЕЦОВ Даниил Михайлович</v>
      </c>
      <c r="E51" s="38">
        <f>INDEX([1]base!$A$2:$E$178,MATCH($B51,[1]base!$A$2:$A$178,0),COLUMN()-1)</f>
        <v>40006</v>
      </c>
      <c r="F51" s="36" t="str">
        <f>INDEX([1]base!$A$2:$E$178,MATCH($B51,[1]base!$A$2:$A$178,0),COLUMN()-1)</f>
        <v>1 СР</v>
      </c>
      <c r="G51" s="36" t="str">
        <f>INDEX([1]base!$A$2:$F$178,MATCH($B51,[1]base!$A$2:$A$178,0),COLUMN()-1)</f>
        <v>Самарская область</v>
      </c>
      <c r="H51" s="39">
        <v>1.0057870370370384E-2</v>
      </c>
      <c r="I51" s="40">
        <f t="shared" si="0"/>
        <v>1.2847222222223051E-3</v>
      </c>
      <c r="J51" s="41">
        <f t="shared" si="1"/>
        <v>41.426927502876815</v>
      </c>
      <c r="K51" s="20"/>
      <c r="L51" s="36"/>
    </row>
    <row r="52" spans="1:12" ht="21.75" customHeight="1" x14ac:dyDescent="0.25">
      <c r="A52" s="36">
        <v>30</v>
      </c>
      <c r="B52" s="37">
        <v>107</v>
      </c>
      <c r="C52" s="36" t="str">
        <f>INDEX([1]base!$A$2:$E$178,MATCH($B52,[1]base!$A$2:$A$178,0),COLUMN()-1)</f>
        <v>101 254 235 09</v>
      </c>
      <c r="D52" s="36" t="str">
        <f>INDEX([1]base!$A$2:$E$178,MATCH($B52,[1]base!$A$2:$A$178,0),COLUMN()-1)</f>
        <v>ЖАВОРОНКОВ Кирилл Юрьевич</v>
      </c>
      <c r="E52" s="38">
        <f>INDEX([1]base!$A$2:$E$178,MATCH($B52,[1]base!$A$2:$A$178,0),COLUMN()-1)</f>
        <v>40131</v>
      </c>
      <c r="F52" s="36" t="str">
        <f>INDEX([1]base!$A$2:$E$178,MATCH($B52,[1]base!$A$2:$A$178,0),COLUMN()-1)</f>
        <v>КМС</v>
      </c>
      <c r="G52" s="36" t="str">
        <f>INDEX([1]base!$A$2:$F$178,MATCH($B52,[1]base!$A$2:$A$178,0),COLUMN()-1)</f>
        <v>Нижегородская область</v>
      </c>
      <c r="H52" s="39">
        <v>1.0069444444444431E-2</v>
      </c>
      <c r="I52" s="40">
        <f t="shared" si="0"/>
        <v>1.2962962962963526E-3</v>
      </c>
      <c r="J52" s="41">
        <f t="shared" si="1"/>
        <v>41.379310344827637</v>
      </c>
      <c r="K52" s="20"/>
      <c r="L52" s="36"/>
    </row>
    <row r="53" spans="1:12" ht="21.75" customHeight="1" x14ac:dyDescent="0.25">
      <c r="A53" s="36">
        <v>31</v>
      </c>
      <c r="B53" s="37">
        <v>23</v>
      </c>
      <c r="C53" s="36" t="str">
        <f>INDEX([1]base!$A$2:$E$178,MATCH($B53,[1]base!$A$2:$A$178,0),COLUMN()-1)</f>
        <v>101 436 589 03</v>
      </c>
      <c r="D53" s="36" t="str">
        <f>INDEX([1]base!$A$2:$E$178,MATCH($B53,[1]base!$A$2:$A$178,0),COLUMN()-1)</f>
        <v>КУЗНЕЦОВ Илья Сергеевич</v>
      </c>
      <c r="E53" s="38">
        <f>INDEX([1]base!$A$2:$E$178,MATCH($B53,[1]base!$A$2:$A$178,0),COLUMN()-1)</f>
        <v>39821</v>
      </c>
      <c r="F53" s="36" t="str">
        <f>INDEX([1]base!$A$2:$E$178,MATCH($B53,[1]base!$A$2:$A$178,0),COLUMN()-1)</f>
        <v>КМС</v>
      </c>
      <c r="G53" s="36" t="str">
        <f>INDEX([1]base!$A$2:$F$178,MATCH($B53,[1]base!$A$2:$A$178,0),COLUMN()-1)</f>
        <v>Самарская область</v>
      </c>
      <c r="H53" s="39">
        <v>1.0081018518518461E-2</v>
      </c>
      <c r="I53" s="40">
        <f t="shared" si="0"/>
        <v>1.3078703703703828E-3</v>
      </c>
      <c r="J53" s="41">
        <f t="shared" si="1"/>
        <v>41.331802525832607</v>
      </c>
      <c r="K53" s="20"/>
      <c r="L53" s="36"/>
    </row>
    <row r="54" spans="1:12" ht="21.75" customHeight="1" x14ac:dyDescent="0.25">
      <c r="A54" s="36">
        <v>32</v>
      </c>
      <c r="B54" s="37">
        <v>118</v>
      </c>
      <c r="C54" s="36" t="str">
        <f>INDEX([1]base!$A$2:$E$178,MATCH($B54,[1]base!$A$2:$A$178,0),COLUMN()-1)</f>
        <v>101 273 946 29</v>
      </c>
      <c r="D54" s="36" t="str">
        <f>INDEX([1]base!$A$2:$E$178,MATCH($B54,[1]base!$A$2:$A$178,0),COLUMN()-1)</f>
        <v>ИВАНОВ Антон Александрович</v>
      </c>
      <c r="E54" s="38">
        <f>INDEX([1]base!$A$2:$E$178,MATCH($B54,[1]base!$A$2:$A$178,0),COLUMN()-1)</f>
        <v>39965</v>
      </c>
      <c r="F54" s="36" t="str">
        <f>INDEX([1]base!$A$2:$E$178,MATCH($B54,[1]base!$A$2:$A$178,0),COLUMN()-1)</f>
        <v>1 СР</v>
      </c>
      <c r="G54" s="36" t="str">
        <f>INDEX([1]base!$A$2:$F$178,MATCH($B54,[1]base!$A$2:$A$178,0),COLUMN()-1)</f>
        <v>Ульяновская область</v>
      </c>
      <c r="H54" s="39">
        <v>1.0104166666666695E-2</v>
      </c>
      <c r="I54" s="40">
        <f t="shared" si="0"/>
        <v>1.3310185185186167E-3</v>
      </c>
      <c r="J54" s="41">
        <f t="shared" si="1"/>
        <v>41.237113402061738</v>
      </c>
      <c r="K54" s="20"/>
      <c r="L54" s="36"/>
    </row>
    <row r="55" spans="1:12" ht="21.75" customHeight="1" x14ac:dyDescent="0.25">
      <c r="A55" s="36">
        <v>33</v>
      </c>
      <c r="B55" s="37">
        <v>115</v>
      </c>
      <c r="C55" s="36" t="str">
        <f>INDEX([1]base!$A$2:$E$178,MATCH($B55,[1]base!$A$2:$A$178,0),COLUMN()-1)</f>
        <v>101 436 185 84</v>
      </c>
      <c r="D55" s="36" t="str">
        <f>INDEX([1]base!$A$2:$E$178,MATCH($B55,[1]base!$A$2:$A$178,0),COLUMN()-1)</f>
        <v>ШЕПЕЛИН Кирилл Васильевич</v>
      </c>
      <c r="E55" s="38">
        <f>INDEX([1]base!$A$2:$E$178,MATCH($B55,[1]base!$A$2:$A$178,0),COLUMN()-1)</f>
        <v>40314</v>
      </c>
      <c r="F55" s="36" t="str">
        <f>INDEX([1]base!$A$2:$E$178,MATCH($B55,[1]base!$A$2:$A$178,0),COLUMN()-1)</f>
        <v>2 СР</v>
      </c>
      <c r="G55" s="36" t="str">
        <f>INDEX([1]base!$A$2:$F$178,MATCH($B55,[1]base!$A$2:$A$178,0),COLUMN()-1)</f>
        <v>Тюменская область</v>
      </c>
      <c r="H55" s="39">
        <v>1.0127314814814742E-2</v>
      </c>
      <c r="I55" s="40">
        <f t="shared" si="0"/>
        <v>1.3541666666666632E-3</v>
      </c>
      <c r="J55" s="41">
        <f t="shared" si="1"/>
        <v>41.142857142857437</v>
      </c>
      <c r="K55" s="20"/>
      <c r="L55" s="36"/>
    </row>
    <row r="56" spans="1:12" ht="21.75" customHeight="1" x14ac:dyDescent="0.25">
      <c r="A56" s="36">
        <v>34</v>
      </c>
      <c r="B56" s="37">
        <v>21</v>
      </c>
      <c r="C56" s="36" t="str">
        <f>INDEX([1]base!$A$2:$E$178,MATCH($B56,[1]base!$A$2:$A$178,0),COLUMN()-1)</f>
        <v>101 436 896 19</v>
      </c>
      <c r="D56" s="36" t="str">
        <f>INDEX([1]base!$A$2:$E$178,MATCH($B56,[1]base!$A$2:$A$178,0),COLUMN()-1)</f>
        <v>ЧУГУРОВ Платон Павлович</v>
      </c>
      <c r="E56" s="38">
        <f>INDEX([1]base!$A$2:$E$178,MATCH($B56,[1]base!$A$2:$A$178,0),COLUMN()-1)</f>
        <v>40024</v>
      </c>
      <c r="F56" s="36" t="str">
        <f>INDEX([1]base!$A$2:$E$178,MATCH($B56,[1]base!$A$2:$A$178,0),COLUMN()-1)</f>
        <v>КМС</v>
      </c>
      <c r="G56" s="36" t="str">
        <f>INDEX([1]base!$A$2:$F$178,MATCH($B56,[1]base!$A$2:$A$178,0),COLUMN()-1)</f>
        <v>Самарская область</v>
      </c>
      <c r="H56" s="39">
        <v>1.0173611111111154E-2</v>
      </c>
      <c r="I56" s="40">
        <f t="shared" si="0"/>
        <v>1.4004629629630755E-3</v>
      </c>
      <c r="J56" s="41">
        <f t="shared" si="1"/>
        <v>40.955631399317234</v>
      </c>
      <c r="K56" s="20"/>
      <c r="L56" s="36"/>
    </row>
    <row r="57" spans="1:12" ht="21.75" customHeight="1" x14ac:dyDescent="0.25">
      <c r="A57" s="36">
        <v>35</v>
      </c>
      <c r="B57" s="37">
        <v>26</v>
      </c>
      <c r="C57" s="36" t="str">
        <f>INDEX([1]base!$A$2:$E$178,MATCH($B57,[1]base!$A$2:$A$178,0),COLUMN()-1)</f>
        <v>101 548 127 88</v>
      </c>
      <c r="D57" s="36" t="str">
        <f>INDEX([1]base!$A$2:$E$178,MATCH($B57,[1]base!$A$2:$A$178,0),COLUMN()-1)</f>
        <v>ДУНЦОВ Артём Константинович</v>
      </c>
      <c r="E57" s="38">
        <f>INDEX([1]base!$A$2:$E$178,MATCH($B57,[1]base!$A$2:$A$178,0),COLUMN()-1)</f>
        <v>39969</v>
      </c>
      <c r="F57" s="36" t="str">
        <f>INDEX([1]base!$A$2:$E$178,MATCH($B57,[1]base!$A$2:$A$178,0),COLUMN()-1)</f>
        <v>2 СР</v>
      </c>
      <c r="G57" s="36" t="str">
        <f>INDEX([1]base!$A$2:$F$178,MATCH($B57,[1]base!$A$2:$A$178,0),COLUMN()-1)</f>
        <v>Самарская область</v>
      </c>
      <c r="H57" s="39">
        <v>1.019675925925926E-2</v>
      </c>
      <c r="I57" s="40">
        <f t="shared" si="0"/>
        <v>1.423611111111181E-3</v>
      </c>
      <c r="J57" s="41">
        <f t="shared" si="1"/>
        <v>40.862656072644718</v>
      </c>
      <c r="K57" s="20"/>
      <c r="L57" s="36"/>
    </row>
    <row r="58" spans="1:12" ht="21.75" customHeight="1" x14ac:dyDescent="0.25">
      <c r="A58" s="36">
        <v>36</v>
      </c>
      <c r="B58" s="37">
        <v>64</v>
      </c>
      <c r="C58" s="36" t="str">
        <f>INDEX([1]base!$A$2:$E$178,MATCH($B58,[1]base!$A$2:$A$178,0),COLUMN()-1)</f>
        <v>101 534 704 51</v>
      </c>
      <c r="D58" s="36" t="str">
        <f>INDEX([1]base!$A$2:$E$178,MATCH($B58,[1]base!$A$2:$A$178,0),COLUMN()-1)</f>
        <v>ЖИЛКИН Илья Евгеньевич</v>
      </c>
      <c r="E58" s="38">
        <f>INDEX([1]base!$A$2:$E$178,MATCH($B58,[1]base!$A$2:$A$178,0),COLUMN()-1)</f>
        <v>40589</v>
      </c>
      <c r="F58" s="36" t="str">
        <f>INDEX([1]base!$A$2:$E$178,MATCH($B58,[1]base!$A$2:$A$178,0),COLUMN()-1)</f>
        <v>2 СР</v>
      </c>
      <c r="G58" s="36" t="str">
        <f>INDEX([1]base!$A$2:$F$178,MATCH($B58,[1]base!$A$2:$A$178,0),COLUMN()-1)</f>
        <v>Иркутская область</v>
      </c>
      <c r="H58" s="39">
        <v>1.0208333333333354E-2</v>
      </c>
      <c r="I58" s="40">
        <f t="shared" si="0"/>
        <v>1.4351851851852754E-3</v>
      </c>
      <c r="J58" s="41">
        <f t="shared" si="1"/>
        <v>40.816326530612166</v>
      </c>
      <c r="K58" s="20"/>
      <c r="L58" s="36"/>
    </row>
    <row r="59" spans="1:12" ht="21.75" customHeight="1" x14ac:dyDescent="0.25">
      <c r="A59" s="36">
        <v>37</v>
      </c>
      <c r="B59" s="37">
        <v>108</v>
      </c>
      <c r="C59" s="36" t="str">
        <f>INDEX([1]base!$A$2:$E$178,MATCH($B59,[1]base!$A$2:$A$178,0),COLUMN()-1)</f>
        <v>101 418 724 83</v>
      </c>
      <c r="D59" s="36" t="str">
        <f>INDEX([1]base!$A$2:$E$178,MATCH($B59,[1]base!$A$2:$A$178,0),COLUMN()-1)</f>
        <v>АГЕЕВ Даниил Русланович</v>
      </c>
      <c r="E59" s="38">
        <f>INDEX([1]base!$A$2:$E$178,MATCH($B59,[1]base!$A$2:$A$178,0),COLUMN()-1)</f>
        <v>39968</v>
      </c>
      <c r="F59" s="36" t="str">
        <f>INDEX([1]base!$A$2:$E$178,MATCH($B59,[1]base!$A$2:$A$178,0),COLUMN()-1)</f>
        <v>КМС</v>
      </c>
      <c r="G59" s="36" t="str">
        <f>INDEX([1]base!$A$2:$F$178,MATCH($B59,[1]base!$A$2:$A$178,0),COLUMN()-1)</f>
        <v>Нижегородская область</v>
      </c>
      <c r="H59" s="39">
        <v>1.0243055555555613E-2</v>
      </c>
      <c r="I59" s="40">
        <f t="shared" si="0"/>
        <v>1.4699074074075343E-3</v>
      </c>
      <c r="J59" s="41">
        <f t="shared" si="1"/>
        <v>40.677966101694686</v>
      </c>
      <c r="K59" s="20"/>
      <c r="L59" s="36"/>
    </row>
    <row r="60" spans="1:12" ht="21.75" customHeight="1" x14ac:dyDescent="0.25">
      <c r="A60" s="36">
        <v>38</v>
      </c>
      <c r="B60" s="37">
        <v>24</v>
      </c>
      <c r="C60" s="36" t="str">
        <f>INDEX([1]base!$A$2:$E$178,MATCH($B60,[1]base!$A$2:$A$178,0),COLUMN()-1)</f>
        <v>101 259 680 22</v>
      </c>
      <c r="D60" s="36" t="str">
        <f>INDEX([1]base!$A$2:$E$178,MATCH($B60,[1]base!$A$2:$A$178,0),COLUMN()-1)</f>
        <v>БАТЮКОВ Степан Андреевич</v>
      </c>
      <c r="E60" s="38">
        <f>INDEX([1]base!$A$2:$E$178,MATCH($B60,[1]base!$A$2:$A$178,0),COLUMN()-1)</f>
        <v>40032</v>
      </c>
      <c r="F60" s="36" t="str">
        <f>INDEX([1]base!$A$2:$E$178,MATCH($B60,[1]base!$A$2:$A$178,0),COLUMN()-1)</f>
        <v>2 СР</v>
      </c>
      <c r="G60" s="36" t="str">
        <f>INDEX([1]base!$A$2:$F$178,MATCH($B60,[1]base!$A$2:$A$178,0),COLUMN()-1)</f>
        <v>Самарская область</v>
      </c>
      <c r="H60" s="39">
        <v>1.0300925925925859E-2</v>
      </c>
      <c r="I60" s="40">
        <f t="shared" si="0"/>
        <v>1.5277777777777807E-3</v>
      </c>
      <c r="J60" s="41">
        <f t="shared" si="1"/>
        <v>40.44943820224745</v>
      </c>
      <c r="K60" s="20"/>
      <c r="L60" s="36"/>
    </row>
    <row r="61" spans="1:12" ht="21.75" customHeight="1" x14ac:dyDescent="0.25">
      <c r="A61" s="36">
        <v>39</v>
      </c>
      <c r="B61" s="37">
        <v>114</v>
      </c>
      <c r="C61" s="36" t="str">
        <f>INDEX([1]base!$A$2:$E$178,MATCH($B61,[1]base!$A$2:$A$178,0),COLUMN()-1)</f>
        <v>101 435 919 12</v>
      </c>
      <c r="D61" s="36" t="str">
        <f>INDEX([1]base!$A$2:$E$178,MATCH($B61,[1]base!$A$2:$A$178,0),COLUMN()-1)</f>
        <v>ШЕПЕЛИН Илья Васильевич</v>
      </c>
      <c r="E61" s="38">
        <f>INDEX([1]base!$A$2:$E$178,MATCH($B61,[1]base!$A$2:$A$178,0),COLUMN()-1)</f>
        <v>40314</v>
      </c>
      <c r="F61" s="36" t="str">
        <f>INDEX([1]base!$A$2:$E$178,MATCH($B61,[1]base!$A$2:$A$178,0),COLUMN()-1)</f>
        <v>КМС</v>
      </c>
      <c r="G61" s="36" t="str">
        <f>INDEX([1]base!$A$2:$F$178,MATCH($B61,[1]base!$A$2:$A$178,0),COLUMN()-1)</f>
        <v>Тюменская область</v>
      </c>
      <c r="H61" s="39">
        <v>1.0300925925925923E-2</v>
      </c>
      <c r="I61" s="40">
        <f t="shared" si="0"/>
        <v>1.5277777777778449E-3</v>
      </c>
      <c r="J61" s="41">
        <f t="shared" si="1"/>
        <v>40.449438202247201</v>
      </c>
      <c r="K61" s="20"/>
      <c r="L61" s="36"/>
    </row>
    <row r="62" spans="1:12" ht="21.75" customHeight="1" x14ac:dyDescent="0.25">
      <c r="A62" s="36">
        <v>40</v>
      </c>
      <c r="B62" s="37">
        <v>111</v>
      </c>
      <c r="C62" s="36" t="str">
        <f>INDEX([1]base!$A$2:$E$178,MATCH($B62,[1]base!$A$2:$A$178,0),COLUMN()-1)</f>
        <v>101 539 420 14</v>
      </c>
      <c r="D62" s="36" t="str">
        <f>INDEX([1]base!$A$2:$E$178,MATCH($B62,[1]base!$A$2:$A$178,0),COLUMN()-1)</f>
        <v>СЕРГЕЕВ Никита Кириллович</v>
      </c>
      <c r="E62" s="38">
        <f>INDEX([1]base!$A$2:$E$178,MATCH($B62,[1]base!$A$2:$A$178,0),COLUMN()-1)</f>
        <v>40227</v>
      </c>
      <c r="F62" s="36" t="str">
        <f>INDEX([1]base!$A$2:$E$178,MATCH($B62,[1]base!$A$2:$A$178,0),COLUMN()-1)</f>
        <v>2 СР</v>
      </c>
      <c r="G62" s="36" t="str">
        <f>INDEX([1]base!$A$2:$F$178,MATCH($B62,[1]base!$A$2:$A$178,0),COLUMN()-1)</f>
        <v>Тюменская область</v>
      </c>
      <c r="H62" s="39">
        <v>1.0381944444444437E-2</v>
      </c>
      <c r="I62" s="40">
        <f t="shared" si="0"/>
        <v>1.6087962962963581E-3</v>
      </c>
      <c r="J62" s="41">
        <f t="shared" si="1"/>
        <v>40.133779264214077</v>
      </c>
      <c r="K62" s="20"/>
      <c r="L62" s="36"/>
    </row>
    <row r="63" spans="1:12" ht="21.75" customHeight="1" x14ac:dyDescent="0.25">
      <c r="A63" s="36">
        <v>41</v>
      </c>
      <c r="B63" s="37">
        <v>132</v>
      </c>
      <c r="C63" s="36" t="str">
        <f>INDEX([1]base!$A$2:$E$178,MATCH($B63,[1]base!$A$2:$A$178,0),COLUMN()-1)</f>
        <v>101 458 603 95</v>
      </c>
      <c r="D63" s="36" t="str">
        <f>INDEX([1]base!$A$2:$E$178,MATCH($B63,[1]base!$A$2:$A$178,0),COLUMN()-1)</f>
        <v>САХНОВ Дмитрий Сергеевич</v>
      </c>
      <c r="E63" s="38">
        <f>INDEX([1]base!$A$2:$E$178,MATCH($B63,[1]base!$A$2:$A$178,0),COLUMN()-1)</f>
        <v>40248</v>
      </c>
      <c r="F63" s="36" t="str">
        <f>INDEX([1]base!$A$2:$E$178,MATCH($B63,[1]base!$A$2:$A$178,0),COLUMN()-1)</f>
        <v>2 СР</v>
      </c>
      <c r="G63" s="36" t="str">
        <f>INDEX([1]base!$A$2:$F$178,MATCH($B63,[1]base!$A$2:$A$178,0),COLUMN()-1)</f>
        <v>Саратовская область</v>
      </c>
      <c r="H63" s="39">
        <v>1.040509259259256E-2</v>
      </c>
      <c r="I63" s="40">
        <f t="shared" si="0"/>
        <v>1.631944444444481E-3</v>
      </c>
      <c r="J63" s="41">
        <f t="shared" si="1"/>
        <v>40.044493882091338</v>
      </c>
      <c r="K63" s="20"/>
      <c r="L63" s="36"/>
    </row>
    <row r="64" spans="1:12" ht="21.75" customHeight="1" x14ac:dyDescent="0.25">
      <c r="A64" s="36">
        <v>42</v>
      </c>
      <c r="B64" s="37">
        <v>3</v>
      </c>
      <c r="C64" s="36" t="str">
        <f>INDEX([1]base!$A$2:$E$178,MATCH($B64,[1]base!$A$2:$A$178,0),COLUMN()-1)</f>
        <v>101 438 433 04</v>
      </c>
      <c r="D64" s="36" t="str">
        <f>INDEX([1]base!$A$2:$E$178,MATCH($B64,[1]base!$A$2:$A$178,0),COLUMN()-1)</f>
        <v>РЯБОВ Максим Дмитриевич</v>
      </c>
      <c r="E64" s="38">
        <f>INDEX([1]base!$A$2:$E$178,MATCH($B64,[1]base!$A$2:$A$178,0),COLUMN()-1)</f>
        <v>39940</v>
      </c>
      <c r="F64" s="36" t="str">
        <f>INDEX([1]base!$A$2:$E$178,MATCH($B64,[1]base!$A$2:$A$178,0),COLUMN()-1)</f>
        <v>КМС</v>
      </c>
      <c r="G64" s="36" t="str">
        <f>INDEX([1]base!$A$2:$F$178,MATCH($B64,[1]base!$A$2:$A$178,0),COLUMN()-1)</f>
        <v>Воронежская область</v>
      </c>
      <c r="H64" s="39">
        <v>1.0428240740740717E-2</v>
      </c>
      <c r="I64" s="40">
        <f t="shared" si="0"/>
        <v>1.6550925925926385E-3</v>
      </c>
      <c r="J64" s="41">
        <f t="shared" si="1"/>
        <v>39.955604883462911</v>
      </c>
      <c r="K64" s="20"/>
      <c r="L64" s="36"/>
    </row>
    <row r="65" spans="1:12" ht="21.75" customHeight="1" x14ac:dyDescent="0.25">
      <c r="A65" s="36">
        <v>43</v>
      </c>
      <c r="B65" s="37">
        <v>20</v>
      </c>
      <c r="C65" s="36" t="str">
        <f>INDEX([1]base!$A$2:$E$178,MATCH($B65,[1]base!$A$2:$A$178,0),COLUMN()-1)</f>
        <v>101 440 988 37</v>
      </c>
      <c r="D65" s="36" t="str">
        <f>INDEX([1]base!$A$2:$E$178,MATCH($B65,[1]base!$A$2:$A$178,0),COLUMN()-1)</f>
        <v>ЛУКЬЯНОВ Владислав Сергеевич</v>
      </c>
      <c r="E65" s="38">
        <f>INDEX([1]base!$A$2:$E$178,MATCH($B65,[1]base!$A$2:$A$178,0),COLUMN()-1)</f>
        <v>40185</v>
      </c>
      <c r="F65" s="36" t="str">
        <f>INDEX([1]base!$A$2:$E$178,MATCH($B65,[1]base!$A$2:$A$178,0),COLUMN()-1)</f>
        <v>1 СР</v>
      </c>
      <c r="G65" s="36" t="str">
        <f>INDEX([1]base!$A$2:$F$178,MATCH($B65,[1]base!$A$2:$A$178,0),COLUMN()-1)</f>
        <v>Самарская область</v>
      </c>
      <c r="H65" s="39">
        <v>1.0428240740740804E-2</v>
      </c>
      <c r="I65" s="40">
        <f t="shared" si="0"/>
        <v>1.6550925925927253E-3</v>
      </c>
      <c r="J65" s="41">
        <f t="shared" si="1"/>
        <v>39.955604883462584</v>
      </c>
      <c r="K65" s="20"/>
      <c r="L65" s="36"/>
    </row>
    <row r="66" spans="1:12" ht="21.75" customHeight="1" x14ac:dyDescent="0.25">
      <c r="A66" s="36">
        <v>44</v>
      </c>
      <c r="B66" s="37">
        <v>60</v>
      </c>
      <c r="C66" s="36" t="str">
        <f>INDEX([1]base!$A$2:$E$178,MATCH($B66,[1]base!$A$2:$A$178,0),COLUMN()-1)</f>
        <v>101 462 966 93</v>
      </c>
      <c r="D66" s="36" t="str">
        <f>INDEX([1]base!$A$2:$E$178,MATCH($B66,[1]base!$A$2:$A$178,0),COLUMN()-1)</f>
        <v>МИЛЛЕР Илья Артёмович</v>
      </c>
      <c r="E66" s="38">
        <f>INDEX([1]base!$A$2:$E$178,MATCH($B66,[1]base!$A$2:$A$178,0),COLUMN()-1)</f>
        <v>40165</v>
      </c>
      <c r="F66" s="36" t="str">
        <f>INDEX([1]base!$A$2:$E$178,MATCH($B66,[1]base!$A$2:$A$178,0),COLUMN()-1)</f>
        <v>КМС</v>
      </c>
      <c r="G66" s="36" t="str">
        <f>INDEX([1]base!$A$2:$F$178,MATCH($B66,[1]base!$A$2:$A$178,0),COLUMN()-1)</f>
        <v>Иркутская область</v>
      </c>
      <c r="H66" s="39">
        <v>1.043981481481482E-2</v>
      </c>
      <c r="I66" s="40">
        <f t="shared" si="0"/>
        <v>1.6666666666667416E-3</v>
      </c>
      <c r="J66" s="41">
        <f t="shared" si="1"/>
        <v>39.911308203991105</v>
      </c>
      <c r="K66" s="20"/>
      <c r="L66" s="36"/>
    </row>
    <row r="67" spans="1:12" ht="21.75" customHeight="1" x14ac:dyDescent="0.25">
      <c r="A67" s="36">
        <v>45</v>
      </c>
      <c r="B67" s="37">
        <v>18</v>
      </c>
      <c r="C67" s="36" t="str">
        <f>INDEX([1]base!$A$2:$E$178,MATCH($B67,[1]base!$A$2:$A$178,0),COLUMN()-1)</f>
        <v>101 438 996 82</v>
      </c>
      <c r="D67" s="36" t="str">
        <f>INDEX([1]base!$A$2:$E$178,MATCH($B67,[1]base!$A$2:$A$178,0),COLUMN()-1)</f>
        <v>СЕВРЮГИН Савелий Сергеевич</v>
      </c>
      <c r="E67" s="38" t="str">
        <f>INDEX([1]base!$A$2:$E$178,MATCH($B67,[1]base!$A$2:$A$178,0),COLUMN()-1)</f>
        <v>15.01.2010</v>
      </c>
      <c r="F67" s="36" t="str">
        <f>INDEX([1]base!$A$2:$E$178,MATCH($B67,[1]base!$A$2:$A$178,0),COLUMN()-1)</f>
        <v>1 СР</v>
      </c>
      <c r="G67" s="36" t="str">
        <f>INDEX([1]base!$A$2:$F$178,MATCH($B67,[1]base!$A$2:$A$178,0),COLUMN()-1)</f>
        <v>Самарская область</v>
      </c>
      <c r="H67" s="39">
        <v>1.0451388888888892E-2</v>
      </c>
      <c r="I67" s="40">
        <f t="shared" si="0"/>
        <v>1.6782407407408134E-3</v>
      </c>
      <c r="J67" s="41">
        <f t="shared" si="1"/>
        <v>39.867109634551483</v>
      </c>
      <c r="K67" s="20"/>
      <c r="L67" s="36"/>
    </row>
    <row r="68" spans="1:12" ht="21.75" customHeight="1" x14ac:dyDescent="0.25">
      <c r="A68" s="36">
        <v>46</v>
      </c>
      <c r="B68" s="37">
        <v>7</v>
      </c>
      <c r="C68" s="36" t="str">
        <f>INDEX([1]base!$A$2:$E$178,MATCH($B68,[1]base!$A$2:$A$178,0),COLUMN()-1)</f>
        <v>101 440 229 54</v>
      </c>
      <c r="D68" s="36" t="str">
        <f>INDEX([1]base!$A$2:$E$178,MATCH($B68,[1]base!$A$2:$A$178,0),COLUMN()-1)</f>
        <v>КАРТАШОВ Иван Юрьевич</v>
      </c>
      <c r="E68" s="38">
        <f>INDEX([1]base!$A$2:$E$178,MATCH($B68,[1]base!$A$2:$A$178,0),COLUMN()-1)</f>
        <v>40289</v>
      </c>
      <c r="F68" s="36" t="str">
        <f>INDEX([1]base!$A$2:$E$178,MATCH($B68,[1]base!$A$2:$A$178,0),COLUMN()-1)</f>
        <v>1 СР</v>
      </c>
      <c r="G68" s="36" t="str">
        <f>INDEX([1]base!$A$2:$F$178,MATCH($B68,[1]base!$A$2:$A$178,0),COLUMN()-1)</f>
        <v>Воронежская область</v>
      </c>
      <c r="H68" s="39">
        <v>1.0474537037036956E-2</v>
      </c>
      <c r="I68" s="40">
        <f t="shared" si="0"/>
        <v>1.7013888888888773E-3</v>
      </c>
      <c r="J68" s="41">
        <f t="shared" si="1"/>
        <v>39.779005524862185</v>
      </c>
      <c r="K68" s="20"/>
      <c r="L68" s="36"/>
    </row>
    <row r="69" spans="1:12" ht="21.75" customHeight="1" x14ac:dyDescent="0.25">
      <c r="A69" s="36">
        <v>47</v>
      </c>
      <c r="B69" s="37">
        <v>16</v>
      </c>
      <c r="C69" s="36" t="str">
        <f>INDEX([1]base!$A$2:$E$178,MATCH($B69,[1]base!$A$2:$A$178,0),COLUMN()-1)</f>
        <v>101 439 666 73</v>
      </c>
      <c r="D69" s="36" t="str">
        <f>INDEX([1]base!$A$2:$E$178,MATCH($B69,[1]base!$A$2:$A$178,0),COLUMN()-1)</f>
        <v>ЗОТОВ Герман Геннадьевич</v>
      </c>
      <c r="E69" s="38">
        <f>INDEX([1]base!$A$2:$E$178,MATCH($B69,[1]base!$A$2:$A$178,0),COLUMN()-1)</f>
        <v>40402</v>
      </c>
      <c r="F69" s="36" t="str">
        <f>INDEX([1]base!$A$2:$E$178,MATCH($B69,[1]base!$A$2:$A$178,0),COLUMN()-1)</f>
        <v>1 СР</v>
      </c>
      <c r="G69" s="36" t="str">
        <f>INDEX([1]base!$A$2:$F$178,MATCH($B69,[1]base!$A$2:$A$178,0),COLUMN()-1)</f>
        <v>Самарская область</v>
      </c>
      <c r="H69" s="39">
        <v>1.0486111111111134E-2</v>
      </c>
      <c r="I69" s="40">
        <f t="shared" si="0"/>
        <v>1.7129629629630549E-3</v>
      </c>
      <c r="J69" s="41">
        <f t="shared" si="1"/>
        <v>39.73509933774826</v>
      </c>
      <c r="K69" s="20"/>
      <c r="L69" s="36"/>
    </row>
    <row r="70" spans="1:12" ht="21.75" customHeight="1" x14ac:dyDescent="0.25">
      <c r="A70" s="36">
        <v>48</v>
      </c>
      <c r="B70" s="37">
        <v>17</v>
      </c>
      <c r="C70" s="36" t="str">
        <f>INDEX([1]base!$A$2:$E$178,MATCH($B70,[1]base!$A$2:$A$178,0),COLUMN()-1)</f>
        <v>101 446 025 30</v>
      </c>
      <c r="D70" s="36" t="str">
        <f>INDEX([1]base!$A$2:$E$178,MATCH($B70,[1]base!$A$2:$A$178,0),COLUMN()-1)</f>
        <v>ЧЕРЕМУХИН Константин  Сергеевич</v>
      </c>
      <c r="E70" s="38">
        <f>INDEX([1]base!$A$2:$E$178,MATCH($B70,[1]base!$A$2:$A$178,0),COLUMN()-1)</f>
        <v>40262</v>
      </c>
      <c r="F70" s="36" t="str">
        <f>INDEX([1]base!$A$2:$E$178,MATCH($B70,[1]base!$A$2:$A$178,0),COLUMN()-1)</f>
        <v>1 СР</v>
      </c>
      <c r="G70" s="36" t="str">
        <f>INDEX([1]base!$A$2:$F$178,MATCH($B70,[1]base!$A$2:$A$178,0),COLUMN()-1)</f>
        <v>Самарская область</v>
      </c>
      <c r="H70" s="39">
        <v>1.0497685185185221E-2</v>
      </c>
      <c r="I70" s="40">
        <f t="shared" si="0"/>
        <v>1.7245370370371424E-3</v>
      </c>
      <c r="J70" s="41">
        <f t="shared" si="1"/>
        <v>39.69128996692379</v>
      </c>
      <c r="K70" s="20"/>
      <c r="L70" s="36"/>
    </row>
    <row r="71" spans="1:12" ht="21.75" customHeight="1" x14ac:dyDescent="0.25">
      <c r="A71" s="36">
        <v>49</v>
      </c>
      <c r="B71" s="37">
        <v>70</v>
      </c>
      <c r="C71" s="36" t="str">
        <f>INDEX([1]base!$A$2:$E$178,MATCH($B71,[1]base!$A$2:$A$178,0),COLUMN()-1)</f>
        <v>101 360 313 66</v>
      </c>
      <c r="D71" s="36" t="str">
        <f>INDEX([1]base!$A$2:$E$178,MATCH($B71,[1]base!$A$2:$A$178,0),COLUMN()-1)</f>
        <v>ДОНЧЕНКО Александр Романович</v>
      </c>
      <c r="E71" s="38">
        <f>INDEX([1]base!$A$2:$E$178,MATCH($B71,[1]base!$A$2:$A$178,0),COLUMN()-1)</f>
        <v>40174</v>
      </c>
      <c r="F71" s="36" t="str">
        <f>INDEX([1]base!$A$2:$E$178,MATCH($B71,[1]base!$A$2:$A$178,0),COLUMN()-1)</f>
        <v>1 СР</v>
      </c>
      <c r="G71" s="36" t="str">
        <f>INDEX([1]base!$A$2:$F$178,MATCH($B71,[1]base!$A$2:$A$178,0),COLUMN()-1)</f>
        <v>Краснодарский край</v>
      </c>
      <c r="H71" s="39">
        <v>1.0520833333333292E-2</v>
      </c>
      <c r="I71" s="40">
        <f t="shared" si="0"/>
        <v>1.7476851851852132E-3</v>
      </c>
      <c r="J71" s="41">
        <f t="shared" si="1"/>
        <v>39.60396039603976</v>
      </c>
      <c r="K71" s="20"/>
      <c r="L71" s="36"/>
    </row>
    <row r="72" spans="1:12" ht="21.75" customHeight="1" x14ac:dyDescent="0.25">
      <c r="A72" s="36">
        <v>50</v>
      </c>
      <c r="B72" s="37">
        <v>15</v>
      </c>
      <c r="C72" s="36" t="str">
        <f>INDEX([1]base!$A$2:$E$178,MATCH($B72,[1]base!$A$2:$A$178,0),COLUMN()-1)</f>
        <v>101 485 278 95</v>
      </c>
      <c r="D72" s="36" t="str">
        <f>INDEX([1]base!$A$2:$E$178,MATCH($B72,[1]base!$A$2:$A$178,0),COLUMN()-1)</f>
        <v>ТИХАНОВ Демид Андреевич</v>
      </c>
      <c r="E72" s="38">
        <f>INDEX([1]base!$A$2:$E$178,MATCH($B72,[1]base!$A$2:$A$178,0),COLUMN()-1)</f>
        <v>40529</v>
      </c>
      <c r="F72" s="36" t="str">
        <f>INDEX([1]base!$A$2:$E$178,MATCH($B72,[1]base!$A$2:$A$178,0),COLUMN()-1)</f>
        <v>2 СР</v>
      </c>
      <c r="G72" s="36" t="str">
        <f>INDEX([1]base!$A$2:$F$178,MATCH($B72,[1]base!$A$2:$A$178,0),COLUMN()-1)</f>
        <v>Самарская область</v>
      </c>
      <c r="H72" s="39">
        <v>1.052083333333333E-2</v>
      </c>
      <c r="I72" s="40">
        <f t="shared" si="0"/>
        <v>1.7476851851852514E-3</v>
      </c>
      <c r="J72" s="41">
        <f t="shared" si="1"/>
        <v>39.603960396039611</v>
      </c>
      <c r="K72" s="20"/>
      <c r="L72" s="36"/>
    </row>
    <row r="73" spans="1:12" ht="21.75" customHeight="1" x14ac:dyDescent="0.25">
      <c r="A73" s="36">
        <v>51</v>
      </c>
      <c r="B73" s="37">
        <v>2</v>
      </c>
      <c r="C73" s="36" t="str">
        <f>INDEX([1]base!$A$2:$E$178,MATCH($B73,[1]base!$A$2:$A$178,0),COLUMN()-1)</f>
        <v>101 438 042 01</v>
      </c>
      <c r="D73" s="36" t="str">
        <f>INDEX([1]base!$A$2:$E$178,MATCH($B73,[1]base!$A$2:$A$178,0),COLUMN()-1)</f>
        <v>ДЫБЛЕНКО Артем Романович</v>
      </c>
      <c r="E73" s="38">
        <f>INDEX([1]base!$A$2:$E$178,MATCH($B73,[1]base!$A$2:$A$178,0),COLUMN()-1)</f>
        <v>39832</v>
      </c>
      <c r="F73" s="36" t="str">
        <f>INDEX([1]base!$A$2:$E$178,MATCH($B73,[1]base!$A$2:$A$178,0),COLUMN()-1)</f>
        <v>КМС</v>
      </c>
      <c r="G73" s="36" t="str">
        <f>INDEX([1]base!$A$2:$F$178,MATCH($B73,[1]base!$A$2:$A$178,0),COLUMN()-1)</f>
        <v>Воронежская область</v>
      </c>
      <c r="H73" s="39">
        <v>1.0543981481481491E-2</v>
      </c>
      <c r="I73" s="40">
        <f t="shared" si="0"/>
        <v>1.7708333333334124E-3</v>
      </c>
      <c r="J73" s="41">
        <f t="shared" si="1"/>
        <v>39.517014270032888</v>
      </c>
      <c r="K73" s="20"/>
      <c r="L73" s="36"/>
    </row>
    <row r="74" spans="1:12" ht="21.75" customHeight="1" x14ac:dyDescent="0.25">
      <c r="A74" s="36">
        <v>52</v>
      </c>
      <c r="B74" s="37">
        <v>4</v>
      </c>
      <c r="C74" s="36" t="str">
        <f>INDEX([1]base!$A$2:$E$178,MATCH($B74,[1]base!$A$2:$A$178,0),COLUMN()-1)</f>
        <v>101 438 413 81</v>
      </c>
      <c r="D74" s="36" t="str">
        <f>INDEX([1]base!$A$2:$E$178,MATCH($B74,[1]base!$A$2:$A$178,0),COLUMN()-1)</f>
        <v>КУЛЬНЕВ Константин Сергеевич</v>
      </c>
      <c r="E74" s="38">
        <f>INDEX([1]base!$A$2:$E$178,MATCH($B74,[1]base!$A$2:$A$178,0),COLUMN()-1)</f>
        <v>40017</v>
      </c>
      <c r="F74" s="36" t="str">
        <f>INDEX([1]base!$A$2:$E$178,MATCH($B74,[1]base!$A$2:$A$178,0),COLUMN()-1)</f>
        <v>КМС</v>
      </c>
      <c r="G74" s="36" t="str">
        <f>INDEX([1]base!$A$2:$F$178,MATCH($B74,[1]base!$A$2:$A$178,0),COLUMN()-1)</f>
        <v>Воронежская область</v>
      </c>
      <c r="H74" s="39">
        <v>1.0590277777777775E-2</v>
      </c>
      <c r="I74" s="40">
        <f t="shared" si="0"/>
        <v>1.8171296296296963E-3</v>
      </c>
      <c r="J74" s="41">
        <f t="shared" si="1"/>
        <v>39.344262295081975</v>
      </c>
      <c r="K74" s="20"/>
      <c r="L74" s="36"/>
    </row>
    <row r="75" spans="1:12" ht="21.75" customHeight="1" x14ac:dyDescent="0.25">
      <c r="A75" s="36">
        <v>53</v>
      </c>
      <c r="B75" s="37">
        <v>65</v>
      </c>
      <c r="C75" s="36" t="str">
        <f>INDEX([1]base!$A$2:$E$178,MATCH($B75,[1]base!$A$2:$A$178,0),COLUMN()-1)</f>
        <v>101 545 455 35</v>
      </c>
      <c r="D75" s="36" t="str">
        <f>INDEX([1]base!$A$2:$E$178,MATCH($B75,[1]base!$A$2:$A$178,0),COLUMN()-1)</f>
        <v>ВИННИКОВ Андрей Денисович</v>
      </c>
      <c r="E75" s="38">
        <f>INDEX([1]base!$A$2:$E$178,MATCH($B75,[1]base!$A$2:$A$178,0),COLUMN()-1)</f>
        <v>40581</v>
      </c>
      <c r="F75" s="36" t="str">
        <f>INDEX([1]base!$A$2:$E$178,MATCH($B75,[1]base!$A$2:$A$178,0),COLUMN()-1)</f>
        <v>2 СР</v>
      </c>
      <c r="G75" s="36" t="str">
        <f>INDEX([1]base!$A$2:$F$178,MATCH($B75,[1]base!$A$2:$A$178,0),COLUMN()-1)</f>
        <v>Иркутская область</v>
      </c>
      <c r="H75" s="39">
        <v>1.0648148148148164E-2</v>
      </c>
      <c r="I75" s="40">
        <f t="shared" si="0"/>
        <v>1.8750000000000849E-3</v>
      </c>
      <c r="J75" s="41">
        <f t="shared" si="1"/>
        <v>39.130434782608638</v>
      </c>
      <c r="K75" s="20"/>
      <c r="L75" s="36"/>
    </row>
    <row r="76" spans="1:12" ht="21.75" customHeight="1" x14ac:dyDescent="0.25">
      <c r="A76" s="36">
        <v>54</v>
      </c>
      <c r="B76" s="37">
        <v>6</v>
      </c>
      <c r="C76" s="36" t="str">
        <f>INDEX([1]base!$A$2:$E$178,MATCH($B76,[1]base!$A$2:$A$178,0),COLUMN()-1)</f>
        <v>101 376 068 10</v>
      </c>
      <c r="D76" s="36" t="str">
        <f>INDEX([1]base!$A$2:$E$178,MATCH($B76,[1]base!$A$2:$A$178,0),COLUMN()-1)</f>
        <v>БОРОДИН Ярослав Алексеевич</v>
      </c>
      <c r="E76" s="38">
        <f>INDEX([1]base!$A$2:$E$178,MATCH($B76,[1]base!$A$2:$A$178,0),COLUMN()-1)</f>
        <v>40275</v>
      </c>
      <c r="F76" s="36" t="str">
        <f>INDEX([1]base!$A$2:$E$178,MATCH($B76,[1]base!$A$2:$A$178,0),COLUMN()-1)</f>
        <v>КМС</v>
      </c>
      <c r="G76" s="36" t="str">
        <f>INDEX([1]base!$A$2:$F$178,MATCH($B76,[1]base!$A$2:$A$178,0),COLUMN()-1)</f>
        <v>Воронежская область</v>
      </c>
      <c r="H76" s="39">
        <v>1.0659722222222189E-2</v>
      </c>
      <c r="I76" s="40">
        <f t="shared" si="0"/>
        <v>1.8865740740741099E-3</v>
      </c>
      <c r="J76" s="41">
        <f t="shared" si="1"/>
        <v>39.08794788273628</v>
      </c>
      <c r="K76" s="20"/>
      <c r="L76" s="36"/>
    </row>
    <row r="77" spans="1:12" ht="21.75" customHeight="1" x14ac:dyDescent="0.25">
      <c r="A77" s="36">
        <v>55</v>
      </c>
      <c r="B77" s="37">
        <v>71</v>
      </c>
      <c r="C77" s="36" t="str">
        <f>INDEX([1]base!$A$2:$E$178,MATCH($B77,[1]base!$A$2:$A$178,0),COLUMN()-1)</f>
        <v>101 489 189 29</v>
      </c>
      <c r="D77" s="36" t="str">
        <f>INDEX([1]base!$A$2:$E$178,MATCH($B77,[1]base!$A$2:$A$178,0),COLUMN()-1)</f>
        <v>НИКИФОРОВ Иван Евгеньевич</v>
      </c>
      <c r="E77" s="38">
        <f>INDEX([1]base!$A$2:$E$178,MATCH($B77,[1]base!$A$2:$A$178,0),COLUMN()-1)</f>
        <v>40340</v>
      </c>
      <c r="F77" s="36" t="str">
        <f>INDEX([1]base!$A$2:$E$178,MATCH($B77,[1]base!$A$2:$A$178,0),COLUMN()-1)</f>
        <v>2 СР</v>
      </c>
      <c r="G77" s="36" t="str">
        <f>INDEX([1]base!$A$2:$F$178,MATCH($B77,[1]base!$A$2:$A$178,0),COLUMN()-1)</f>
        <v>Краснодарский край</v>
      </c>
      <c r="H77" s="39">
        <v>1.0659722222222223E-2</v>
      </c>
      <c r="I77" s="40">
        <f t="shared" si="0"/>
        <v>1.8865740740741446E-3</v>
      </c>
      <c r="J77" s="41">
        <f t="shared" si="1"/>
        <v>39.087947882736152</v>
      </c>
      <c r="K77" s="20"/>
      <c r="L77" s="36"/>
    </row>
    <row r="78" spans="1:12" ht="21.75" customHeight="1" x14ac:dyDescent="0.25">
      <c r="A78" s="36">
        <v>56</v>
      </c>
      <c r="B78" s="37">
        <v>130</v>
      </c>
      <c r="C78" s="36" t="str">
        <f>INDEX([1]base!$A$2:$E$178,MATCH($B78,[1]base!$A$2:$A$178,0),COLUMN()-1)</f>
        <v>101 336 044 47</v>
      </c>
      <c r="D78" s="36" t="str">
        <f>INDEX([1]base!$A$2:$E$178,MATCH($B78,[1]base!$A$2:$A$178,0),COLUMN()-1)</f>
        <v>ПРОКОФЬЕВ Даниэль Артемович</v>
      </c>
      <c r="E78" s="38">
        <f>INDEX([1]base!$A$2:$E$178,MATCH($B78,[1]base!$A$2:$A$178,0),COLUMN()-1)</f>
        <v>40084</v>
      </c>
      <c r="F78" s="36" t="str">
        <f>INDEX([1]base!$A$2:$E$178,MATCH($B78,[1]base!$A$2:$A$178,0),COLUMN()-1)</f>
        <v>1 СР</v>
      </c>
      <c r="G78" s="36" t="str">
        <f>INDEX([1]base!$A$2:$F$178,MATCH($B78,[1]base!$A$2:$A$178,0),COLUMN()-1)</f>
        <v>Саратовская область</v>
      </c>
      <c r="H78" s="39">
        <v>1.0729166666666654E-2</v>
      </c>
      <c r="I78" s="40">
        <f t="shared" si="0"/>
        <v>1.9560185185185756E-3</v>
      </c>
      <c r="J78" s="41">
        <f t="shared" si="1"/>
        <v>38.834951456310719</v>
      </c>
      <c r="K78" s="20"/>
      <c r="L78" s="36"/>
    </row>
    <row r="79" spans="1:12" ht="21.75" customHeight="1" x14ac:dyDescent="0.25">
      <c r="A79" s="36">
        <v>57</v>
      </c>
      <c r="B79" s="37">
        <v>10</v>
      </c>
      <c r="C79" s="36" t="str">
        <f>INDEX([1]base!$A$2:$E$178,MATCH($B79,[1]base!$A$2:$A$178,0),COLUMN()-1)</f>
        <v>101 590 025 82</v>
      </c>
      <c r="D79" s="36" t="str">
        <f>INDEX([1]base!$A$2:$E$178,MATCH($B79,[1]base!$A$2:$A$178,0),COLUMN()-1)</f>
        <v>ЕВДОКИМОВ Никита Константинович</v>
      </c>
      <c r="E79" s="38">
        <f>INDEX([1]base!$A$2:$E$178,MATCH($B79,[1]base!$A$2:$A$178,0),COLUMN()-1)</f>
        <v>40409</v>
      </c>
      <c r="F79" s="36" t="str">
        <f>INDEX([1]base!$A$2:$E$178,MATCH($B79,[1]base!$A$2:$A$178,0),COLUMN()-1)</f>
        <v>2 СР</v>
      </c>
      <c r="G79" s="36" t="str">
        <f>INDEX([1]base!$A$2:$F$178,MATCH($B79,[1]base!$A$2:$A$178,0),COLUMN()-1)</f>
        <v>Тверская область</v>
      </c>
      <c r="H79" s="39">
        <v>1.0729166666666668E-2</v>
      </c>
      <c r="I79" s="40">
        <f t="shared" si="0"/>
        <v>1.9560185185185895E-3</v>
      </c>
      <c r="J79" s="41">
        <f t="shared" si="1"/>
        <v>38.834951456310669</v>
      </c>
      <c r="K79" s="20"/>
      <c r="L79" s="36"/>
    </row>
    <row r="80" spans="1:12" ht="21.75" customHeight="1" x14ac:dyDescent="0.25">
      <c r="A80" s="36">
        <v>58</v>
      </c>
      <c r="B80" s="37">
        <v>9</v>
      </c>
      <c r="C80" s="36" t="str">
        <f>INDEX([1]base!$A$2:$E$178,MATCH($B80,[1]base!$A$2:$A$178,0),COLUMN()-1)</f>
        <v>101 537 082 04</v>
      </c>
      <c r="D80" s="36" t="str">
        <f>INDEX([1]base!$A$2:$E$178,MATCH($B80,[1]base!$A$2:$A$178,0),COLUMN()-1)</f>
        <v>УСТИНЕНКО Семён Сергеевич</v>
      </c>
      <c r="E80" s="38">
        <f>INDEX([1]base!$A$2:$E$178,MATCH($B80,[1]base!$A$2:$A$178,0),COLUMN()-1)</f>
        <v>40525</v>
      </c>
      <c r="F80" s="36" t="str">
        <f>INDEX([1]base!$A$2:$E$178,MATCH($B80,[1]base!$A$2:$A$178,0),COLUMN()-1)</f>
        <v>2 СР</v>
      </c>
      <c r="G80" s="36" t="str">
        <f>INDEX([1]base!$A$2:$F$178,MATCH($B80,[1]base!$A$2:$A$178,0),COLUMN()-1)</f>
        <v>Тверская область</v>
      </c>
      <c r="H80" s="39">
        <v>1.0729166666666713E-2</v>
      </c>
      <c r="I80" s="40">
        <f t="shared" si="0"/>
        <v>1.9560185185186346E-3</v>
      </c>
      <c r="J80" s="41">
        <f t="shared" si="1"/>
        <v>38.834951456310513</v>
      </c>
      <c r="K80" s="20"/>
      <c r="L80" s="36"/>
    </row>
    <row r="81" spans="1:12" ht="21.75" customHeight="1" x14ac:dyDescent="0.25">
      <c r="A81" s="36">
        <v>59</v>
      </c>
      <c r="B81" s="37">
        <v>25</v>
      </c>
      <c r="C81" s="36" t="str">
        <f>INDEX([1]base!$A$2:$E$178,MATCH($B81,[1]base!$A$2:$A$178,0),COLUMN()-1)</f>
        <v>101 548 790 72</v>
      </c>
      <c r="D81" s="36" t="str">
        <f>INDEX([1]base!$A$2:$E$178,MATCH($B81,[1]base!$A$2:$A$178,0),COLUMN()-1)</f>
        <v>ДРОЗДОВ Артём Геннадьевич</v>
      </c>
      <c r="E81" s="38">
        <f>INDEX([1]base!$A$2:$E$178,MATCH($B81,[1]base!$A$2:$A$178,0),COLUMN()-1)</f>
        <v>40462</v>
      </c>
      <c r="F81" s="36" t="str">
        <f>INDEX([1]base!$A$2:$E$178,MATCH($B81,[1]base!$A$2:$A$178,0),COLUMN()-1)</f>
        <v>2 СР</v>
      </c>
      <c r="G81" s="36" t="str">
        <f>INDEX([1]base!$A$2:$F$178,MATCH($B81,[1]base!$A$2:$A$178,0),COLUMN()-1)</f>
        <v>Самарская область</v>
      </c>
      <c r="H81" s="39">
        <v>1.0763888888888844E-2</v>
      </c>
      <c r="I81" s="40">
        <f t="shared" si="0"/>
        <v>1.9907407407407651E-3</v>
      </c>
      <c r="J81" s="41">
        <f t="shared" si="1"/>
        <v>38.709677419355003</v>
      </c>
      <c r="K81" s="20"/>
      <c r="L81" s="36"/>
    </row>
    <row r="82" spans="1:12" ht="21.75" customHeight="1" x14ac:dyDescent="0.25">
      <c r="A82" s="36">
        <v>60</v>
      </c>
      <c r="B82" s="37">
        <v>131</v>
      </c>
      <c r="C82" s="36" t="str">
        <f>INDEX([1]base!$A$2:$E$178,MATCH($B82,[1]base!$A$2:$A$178,0),COLUMN()-1)</f>
        <v>101 458 604 96</v>
      </c>
      <c r="D82" s="36" t="str">
        <f>INDEX([1]base!$A$2:$E$178,MATCH($B82,[1]base!$A$2:$A$178,0),COLUMN()-1)</f>
        <v>ЕРЕМИН Виктор Сергеевич</v>
      </c>
      <c r="E82" s="38">
        <f>INDEX([1]base!$A$2:$E$178,MATCH($B82,[1]base!$A$2:$A$178,0),COLUMN()-1)</f>
        <v>40278</v>
      </c>
      <c r="F82" s="36" t="str">
        <f>INDEX([1]base!$A$2:$E$178,MATCH($B82,[1]base!$A$2:$A$178,0),COLUMN()-1)</f>
        <v>2 СР</v>
      </c>
      <c r="G82" s="36" t="str">
        <f>INDEX([1]base!$A$2:$F$178,MATCH($B82,[1]base!$A$2:$A$178,0),COLUMN()-1)</f>
        <v>Саратовская область</v>
      </c>
      <c r="H82" s="39">
        <v>1.0787037037037026E-2</v>
      </c>
      <c r="I82" s="40">
        <f t="shared" si="0"/>
        <v>2.013888888888947E-3</v>
      </c>
      <c r="J82" s="41">
        <f t="shared" si="1"/>
        <v>38.626609442060129</v>
      </c>
      <c r="K82" s="20"/>
      <c r="L82" s="36"/>
    </row>
    <row r="83" spans="1:12" ht="21.75" customHeight="1" x14ac:dyDescent="0.25">
      <c r="A83" s="36">
        <v>61</v>
      </c>
      <c r="B83" s="37">
        <v>30</v>
      </c>
      <c r="C83" s="36" t="str">
        <f>INDEX([1]base!$A$2:$E$178,MATCH($B83,[1]base!$A$2:$A$178,0),COLUMN()-1)</f>
        <v>101 620 607 12</v>
      </c>
      <c r="D83" s="36" t="str">
        <f>INDEX([1]base!$A$2:$E$178,MATCH($B83,[1]base!$A$2:$A$178,0),COLUMN()-1)</f>
        <v>САЛОВ Данила Витальевич</v>
      </c>
      <c r="E83" s="38">
        <f>INDEX([1]base!$A$2:$E$178,MATCH($B83,[1]base!$A$2:$A$178,0),COLUMN()-1)</f>
        <v>40447</v>
      </c>
      <c r="F83" s="36" t="str">
        <f>INDEX([1]base!$A$2:$E$178,MATCH($B83,[1]base!$A$2:$A$178,0),COLUMN()-1)</f>
        <v>1 СР</v>
      </c>
      <c r="G83" s="36" t="str">
        <f>INDEX([1]base!$A$2:$F$178,MATCH($B83,[1]base!$A$2:$A$178,0),COLUMN()-1)</f>
        <v>Самарская область</v>
      </c>
      <c r="H83" s="39">
        <v>1.0856481481481481E-2</v>
      </c>
      <c r="I83" s="40">
        <f t="shared" si="0"/>
        <v>2.0833333333334023E-3</v>
      </c>
      <c r="J83" s="41">
        <f t="shared" si="1"/>
        <v>38.379530916844352</v>
      </c>
      <c r="K83" s="20"/>
      <c r="L83" s="36"/>
    </row>
    <row r="84" spans="1:12" ht="21.75" customHeight="1" x14ac:dyDescent="0.25">
      <c r="A84" s="36">
        <v>62</v>
      </c>
      <c r="B84" s="37">
        <v>116</v>
      </c>
      <c r="C84" s="36" t="str">
        <f>INDEX([1]base!$A$2:$E$178,MATCH($B84,[1]base!$A$2:$A$178,0),COLUMN()-1)</f>
        <v>101 457 943 17</v>
      </c>
      <c r="D84" s="36" t="str">
        <f>INDEX([1]base!$A$2:$E$178,MATCH($B84,[1]base!$A$2:$A$178,0),COLUMN()-1)</f>
        <v>ХАБИЕВ Камиль Артурович</v>
      </c>
      <c r="E84" s="38">
        <f>INDEX([1]base!$A$2:$E$178,MATCH($B84,[1]base!$A$2:$A$178,0),COLUMN()-1)</f>
        <v>40332</v>
      </c>
      <c r="F84" s="36" t="str">
        <f>INDEX([1]base!$A$2:$E$178,MATCH($B84,[1]base!$A$2:$A$178,0),COLUMN()-1)</f>
        <v>1 СР</v>
      </c>
      <c r="G84" s="36" t="str">
        <f>INDEX([1]base!$A$2:$F$178,MATCH($B84,[1]base!$A$2:$A$178,0),COLUMN()-1)</f>
        <v>Ульяновская область</v>
      </c>
      <c r="H84" s="39">
        <v>1.0868055555555492E-2</v>
      </c>
      <c r="I84" s="40">
        <f t="shared" si="0"/>
        <v>2.0949074074074134E-3</v>
      </c>
      <c r="J84" s="41">
        <f t="shared" si="1"/>
        <v>38.338658146965081</v>
      </c>
      <c r="K84" s="20"/>
      <c r="L84" s="36"/>
    </row>
    <row r="85" spans="1:12" ht="21.75" customHeight="1" x14ac:dyDescent="0.25">
      <c r="A85" s="36">
        <v>63</v>
      </c>
      <c r="B85" s="37">
        <v>34</v>
      </c>
      <c r="C85" s="36" t="str">
        <f>INDEX([1]base!$A$2:$E$178,MATCH($B85,[1]base!$A$2:$A$178,0),COLUMN()-1)</f>
        <v>101 437 863 16</v>
      </c>
      <c r="D85" s="36" t="str">
        <f>INDEX([1]base!$A$2:$E$178,MATCH($B85,[1]base!$A$2:$A$178,0),COLUMN()-1)</f>
        <v>БИКАЕВ Рафис Радикович</v>
      </c>
      <c r="E85" s="38">
        <f>INDEX([1]base!$A$2:$E$178,MATCH($B85,[1]base!$A$2:$A$178,0),COLUMN()-1)</f>
        <v>40383</v>
      </c>
      <c r="F85" s="36" t="str">
        <f>INDEX([1]base!$A$2:$E$178,MATCH($B85,[1]base!$A$2:$A$178,0),COLUMN()-1)</f>
        <v>2 СР</v>
      </c>
      <c r="G85" s="36" t="str">
        <f>INDEX([1]base!$A$2:$F$178,MATCH($B85,[1]base!$A$2:$A$178,0),COLUMN()-1)</f>
        <v>Самарская область</v>
      </c>
      <c r="H85" s="39">
        <v>1.0868055555555521E-2</v>
      </c>
      <c r="I85" s="40">
        <f t="shared" si="0"/>
        <v>2.0949074074074429E-3</v>
      </c>
      <c r="J85" s="41">
        <f t="shared" si="1"/>
        <v>38.338658146964974</v>
      </c>
      <c r="K85" s="20"/>
      <c r="L85" s="36"/>
    </row>
    <row r="86" spans="1:12" ht="21.75" customHeight="1" x14ac:dyDescent="0.25">
      <c r="A86" s="36">
        <v>64</v>
      </c>
      <c r="B86" s="37">
        <v>43</v>
      </c>
      <c r="C86" s="36" t="str">
        <f>INDEX([1]base!$A$2:$E$178,MATCH($B86,[1]base!$A$2:$A$178,0),COLUMN()-1)</f>
        <v>101 439 673 80</v>
      </c>
      <c r="D86" s="36" t="str">
        <f>INDEX([1]base!$A$2:$E$178,MATCH($B86,[1]base!$A$2:$A$178,0),COLUMN()-1)</f>
        <v xml:space="preserve">БЛЮДИН Даниил Иванович </v>
      </c>
      <c r="E86" s="38">
        <f>INDEX([1]base!$A$2:$E$178,MATCH($B86,[1]base!$A$2:$A$178,0),COLUMN()-1)</f>
        <v>40004</v>
      </c>
      <c r="F86" s="36" t="str">
        <f>INDEX([1]base!$A$2:$E$178,MATCH($B86,[1]base!$A$2:$A$178,0),COLUMN()-1)</f>
        <v>1 СР</v>
      </c>
      <c r="G86" s="36" t="str">
        <f>INDEX([1]base!$A$2:$F$178,MATCH($B86,[1]base!$A$2:$A$178,0),COLUMN()-1)</f>
        <v>Самарская область</v>
      </c>
      <c r="H86" s="39">
        <v>1.0949074074074021E-2</v>
      </c>
      <c r="I86" s="40">
        <f t="shared" si="0"/>
        <v>2.1759259259259423E-3</v>
      </c>
      <c r="J86" s="41">
        <f t="shared" si="1"/>
        <v>38.054968287526613</v>
      </c>
      <c r="K86" s="20"/>
      <c r="L86" s="36"/>
    </row>
    <row r="87" spans="1:12" ht="21.75" customHeight="1" x14ac:dyDescent="0.25">
      <c r="A87" s="36">
        <v>65</v>
      </c>
      <c r="B87" s="37">
        <v>27</v>
      </c>
      <c r="C87" s="36" t="str">
        <f>INDEX([1]base!$A$2:$E$178,MATCH($B87,[1]base!$A$2:$A$178,0),COLUMN()-1)</f>
        <v>101 609 320 74</v>
      </c>
      <c r="D87" s="36" t="str">
        <f>INDEX([1]base!$A$2:$E$178,MATCH($B87,[1]base!$A$2:$A$178,0),COLUMN()-1)</f>
        <v>ЛЕВИН Андрей Алексеевич</v>
      </c>
      <c r="E87" s="38">
        <f>INDEX([1]base!$A$2:$E$178,MATCH($B87,[1]base!$A$2:$A$178,0),COLUMN()-1)</f>
        <v>40539</v>
      </c>
      <c r="F87" s="36" t="str">
        <f>INDEX([1]base!$A$2:$E$178,MATCH($B87,[1]base!$A$2:$A$178,0),COLUMN()-1)</f>
        <v>1 СР</v>
      </c>
      <c r="G87" s="36" t="str">
        <f>INDEX([1]base!$A$2:$F$178,MATCH($B87,[1]base!$A$2:$A$178,0),COLUMN()-1)</f>
        <v>Самарская область</v>
      </c>
      <c r="H87" s="39">
        <v>1.0949074074074062E-2</v>
      </c>
      <c r="I87" s="40">
        <f t="shared" si="0"/>
        <v>2.1759259259259839E-3</v>
      </c>
      <c r="J87" s="41">
        <f t="shared" si="1"/>
        <v>38.054968287526471</v>
      </c>
      <c r="K87" s="20"/>
      <c r="L87" s="36"/>
    </row>
    <row r="88" spans="1:12" ht="21.75" customHeight="1" x14ac:dyDescent="0.25">
      <c r="A88" s="36">
        <v>66</v>
      </c>
      <c r="B88" s="37">
        <v>38</v>
      </c>
      <c r="C88" s="36" t="str">
        <f>INDEX([1]base!$A$2:$E$178,MATCH($B88,[1]base!$A$2:$A$178,0),COLUMN()-1)</f>
        <v>101 320 095 06</v>
      </c>
      <c r="D88" s="36" t="str">
        <f>INDEX([1]base!$A$2:$E$178,MATCH($B88,[1]base!$A$2:$A$178,0),COLUMN()-1)</f>
        <v>ФИЛАТОВ Егор Валерьевич</v>
      </c>
      <c r="E88" s="38">
        <f>INDEX([1]base!$A$2:$E$178,MATCH($B88,[1]base!$A$2:$A$178,0),COLUMN()-1)</f>
        <v>39963</v>
      </c>
      <c r="F88" s="36" t="str">
        <f>INDEX([1]base!$A$2:$E$178,MATCH($B88,[1]base!$A$2:$A$178,0),COLUMN()-1)</f>
        <v>1 СР</v>
      </c>
      <c r="G88" s="36" t="str">
        <f>INDEX([1]base!$A$2:$F$178,MATCH($B88,[1]base!$A$2:$A$178,0),COLUMN()-1)</f>
        <v>Самарская область</v>
      </c>
      <c r="H88" s="39">
        <v>1.0949074074074062E-2</v>
      </c>
      <c r="I88" s="40">
        <f t="shared" si="0"/>
        <v>2.1759259259259839E-3</v>
      </c>
      <c r="J88" s="41">
        <f t="shared" si="1"/>
        <v>38.054968287526471</v>
      </c>
      <c r="K88" s="20"/>
      <c r="L88" s="36"/>
    </row>
    <row r="89" spans="1:12" ht="21.75" customHeight="1" x14ac:dyDescent="0.25">
      <c r="A89" s="36">
        <v>67</v>
      </c>
      <c r="B89" s="37">
        <v>36</v>
      </c>
      <c r="C89" s="36" t="str">
        <f>INDEX([1]base!$A$2:$E$178,MATCH($B89,[1]base!$A$2:$A$178,0),COLUMN()-1)</f>
        <v>101 616 640 22</v>
      </c>
      <c r="D89" s="36" t="str">
        <f>INDEX([1]base!$A$2:$E$178,MATCH($B89,[1]base!$A$2:$A$178,0),COLUMN()-1)</f>
        <v>ТОЛКАЧЕВ Дмитрий Сергеевич</v>
      </c>
      <c r="E89" s="38">
        <f>INDEX([1]base!$A$2:$E$178,MATCH($B89,[1]base!$A$2:$A$178,0),COLUMN()-1)</f>
        <v>40223</v>
      </c>
      <c r="F89" s="36" t="str">
        <f>INDEX([1]base!$A$2:$E$178,MATCH($B89,[1]base!$A$2:$A$178,0),COLUMN()-1)</f>
        <v>2 СР</v>
      </c>
      <c r="G89" s="36" t="str">
        <f>INDEX([1]base!$A$2:$F$178,MATCH($B89,[1]base!$A$2:$A$178,0),COLUMN()-1)</f>
        <v>Самарская область</v>
      </c>
      <c r="H89" s="39">
        <v>1.0960648148148087E-2</v>
      </c>
      <c r="I89" s="40">
        <f t="shared" ref="I89:I108" si="2">H89-$H$23</f>
        <v>2.1875000000000089E-3</v>
      </c>
      <c r="J89" s="41">
        <f t="shared" ref="J89:J108" si="3">$J$19/((H89*24))</f>
        <v>38.014783526927346</v>
      </c>
      <c r="K89" s="20"/>
      <c r="L89" s="36"/>
    </row>
    <row r="90" spans="1:12" ht="21.75" customHeight="1" x14ac:dyDescent="0.25">
      <c r="A90" s="36">
        <v>68</v>
      </c>
      <c r="B90" s="37">
        <v>29</v>
      </c>
      <c r="C90" s="36" t="str">
        <f>INDEX([1]base!$A$2:$E$178,MATCH($B90,[1]base!$A$2:$A$178,0),COLUMN()-1)</f>
        <v>101 441 944 23</v>
      </c>
      <c r="D90" s="36" t="str">
        <f>INDEX([1]base!$A$2:$E$178,MATCH($B90,[1]base!$A$2:$A$178,0),COLUMN()-1)</f>
        <v>ЧЕРНОВ Кирилл Денисович</v>
      </c>
      <c r="E90" s="38">
        <f>INDEX([1]base!$A$2:$E$178,MATCH($B90,[1]base!$A$2:$A$178,0),COLUMN()-1)</f>
        <v>40541</v>
      </c>
      <c r="F90" s="36" t="str">
        <f>INDEX([1]base!$A$2:$E$178,MATCH($B90,[1]base!$A$2:$A$178,0),COLUMN()-1)</f>
        <v>2 СР</v>
      </c>
      <c r="G90" s="36" t="str">
        <f>INDEX([1]base!$A$2:$F$178,MATCH($B90,[1]base!$A$2:$A$178,0),COLUMN()-1)</f>
        <v>Самарская область</v>
      </c>
      <c r="H90" s="39">
        <v>1.0983796296296276E-2</v>
      </c>
      <c r="I90" s="40">
        <f t="shared" si="2"/>
        <v>2.2106481481481977E-3</v>
      </c>
      <c r="J90" s="41">
        <f t="shared" si="3"/>
        <v>37.934668071654443</v>
      </c>
      <c r="K90" s="20"/>
      <c r="L90" s="36"/>
    </row>
    <row r="91" spans="1:12" ht="21.75" customHeight="1" x14ac:dyDescent="0.25">
      <c r="A91" s="36">
        <v>69</v>
      </c>
      <c r="B91" s="37">
        <v>33</v>
      </c>
      <c r="C91" s="36" t="str">
        <f>INDEX([1]base!$A$2:$E$178,MATCH($B91,[1]base!$A$2:$A$178,0),COLUMN()-1)</f>
        <v>101 543 233 44</v>
      </c>
      <c r="D91" s="36" t="str">
        <f>INDEX([1]base!$A$2:$E$178,MATCH($B91,[1]base!$A$2:$A$178,0),COLUMN()-1)</f>
        <v>ГИРФАНОВ Иван Витальевич</v>
      </c>
      <c r="E91" s="38">
        <f>INDEX([1]base!$A$2:$E$178,MATCH($B91,[1]base!$A$2:$A$178,0),COLUMN()-1)</f>
        <v>40401</v>
      </c>
      <c r="F91" s="36" t="str">
        <f>INDEX([1]base!$A$2:$E$178,MATCH($B91,[1]base!$A$2:$A$178,0),COLUMN()-1)</f>
        <v>2 СР</v>
      </c>
      <c r="G91" s="36" t="str">
        <f>INDEX([1]base!$A$2:$F$178,MATCH($B91,[1]base!$A$2:$A$178,0),COLUMN()-1)</f>
        <v>Самарская область</v>
      </c>
      <c r="H91" s="39">
        <v>1.1030092592592577E-2</v>
      </c>
      <c r="I91" s="40">
        <f t="shared" si="2"/>
        <v>2.2569444444444989E-3</v>
      </c>
      <c r="J91" s="41">
        <f t="shared" si="3"/>
        <v>37.775445960125971</v>
      </c>
      <c r="K91" s="20"/>
      <c r="L91" s="36"/>
    </row>
    <row r="92" spans="1:12" ht="21.75" customHeight="1" x14ac:dyDescent="0.25">
      <c r="A92" s="36">
        <v>70</v>
      </c>
      <c r="B92" s="37">
        <v>112</v>
      </c>
      <c r="C92" s="36" t="str">
        <f>INDEX([1]base!$A$2:$E$178,MATCH($B92,[1]base!$A$2:$A$178,0),COLUMN()-1)</f>
        <v>101 438 415 83</v>
      </c>
      <c r="D92" s="36" t="str">
        <f>INDEX([1]base!$A$2:$E$178,MATCH($B92,[1]base!$A$2:$A$178,0),COLUMN()-1)</f>
        <v>ТУРЧИН Александр Николаевич</v>
      </c>
      <c r="E92" s="38">
        <f>INDEX([1]base!$A$2:$E$178,MATCH($B92,[1]base!$A$2:$A$178,0),COLUMN()-1)</f>
        <v>40199</v>
      </c>
      <c r="F92" s="36" t="str">
        <f>INDEX([1]base!$A$2:$E$178,MATCH($B92,[1]base!$A$2:$A$178,0),COLUMN()-1)</f>
        <v>2 СР</v>
      </c>
      <c r="G92" s="36" t="str">
        <f>INDEX([1]base!$A$2:$F$178,MATCH($B92,[1]base!$A$2:$A$178,0),COLUMN()-1)</f>
        <v>Тюменская область</v>
      </c>
      <c r="H92" s="39">
        <v>1.1076388888888882E-2</v>
      </c>
      <c r="I92" s="40">
        <f t="shared" si="2"/>
        <v>2.3032407407408036E-3</v>
      </c>
      <c r="J92" s="41">
        <f t="shared" si="3"/>
        <v>37.617554858934199</v>
      </c>
      <c r="K92" s="20"/>
      <c r="L92" s="36"/>
    </row>
    <row r="93" spans="1:12" ht="21.75" customHeight="1" x14ac:dyDescent="0.25">
      <c r="A93" s="36">
        <v>71</v>
      </c>
      <c r="B93" s="37">
        <v>19</v>
      </c>
      <c r="C93" s="36" t="str">
        <f>INDEX([1]base!$A$2:$E$178,MATCH($B93,[1]base!$A$2:$A$178,0),COLUMN()-1)</f>
        <v>101 462 547 62</v>
      </c>
      <c r="D93" s="36" t="str">
        <f>INDEX([1]base!$A$2:$E$178,MATCH($B93,[1]base!$A$2:$A$178,0),COLUMN()-1)</f>
        <v>ИРМАТОВ Азамат Нозимжонович</v>
      </c>
      <c r="E93" s="38">
        <f>INDEX([1]base!$A$2:$E$178,MATCH($B93,[1]base!$A$2:$A$178,0),COLUMN()-1)</f>
        <v>40284</v>
      </c>
      <c r="F93" s="36" t="str">
        <f>INDEX([1]base!$A$2:$E$178,MATCH($B93,[1]base!$A$2:$A$178,0),COLUMN()-1)</f>
        <v>1 СР</v>
      </c>
      <c r="G93" s="36" t="str">
        <f>INDEX([1]base!$A$2:$F$178,MATCH($B93,[1]base!$A$2:$A$178,0),COLUMN()-1)</f>
        <v>Самарская область</v>
      </c>
      <c r="H93" s="39">
        <v>1.1111111111111112E-2</v>
      </c>
      <c r="I93" s="40">
        <f t="shared" si="2"/>
        <v>2.337962962963033E-3</v>
      </c>
      <c r="J93" s="41">
        <f t="shared" si="3"/>
        <v>37.5</v>
      </c>
      <c r="K93" s="20"/>
      <c r="L93" s="36"/>
    </row>
    <row r="94" spans="1:12" ht="21.75" customHeight="1" x14ac:dyDescent="0.25">
      <c r="A94" s="36">
        <v>72</v>
      </c>
      <c r="B94" s="37">
        <v>14</v>
      </c>
      <c r="C94" s="36" t="str">
        <f>INDEX([1]base!$A$2:$E$178,MATCH($B94,[1]base!$A$2:$A$178,0),COLUMN()-1)</f>
        <v>101 461 689 77</v>
      </c>
      <c r="D94" s="36" t="str">
        <f>INDEX([1]base!$A$2:$E$178,MATCH($B94,[1]base!$A$2:$A$178,0),COLUMN()-1)</f>
        <v>ШУКШИН Михаил Александрович</v>
      </c>
      <c r="E94" s="38">
        <f>INDEX([1]base!$A$2:$E$178,MATCH($B94,[1]base!$A$2:$A$178,0),COLUMN()-1)</f>
        <v>40438</v>
      </c>
      <c r="F94" s="36" t="str">
        <f>INDEX([1]base!$A$2:$E$178,MATCH($B94,[1]base!$A$2:$A$178,0),COLUMN()-1)</f>
        <v>2 СР</v>
      </c>
      <c r="G94" s="36" t="str">
        <f>INDEX([1]base!$A$2:$F$178,MATCH($B94,[1]base!$A$2:$A$178,0),COLUMN()-1)</f>
        <v>Самарская область</v>
      </c>
      <c r="H94" s="39">
        <v>1.1145833333333292E-2</v>
      </c>
      <c r="I94" s="40">
        <f t="shared" si="2"/>
        <v>2.3726851851852138E-3</v>
      </c>
      <c r="J94" s="41">
        <f t="shared" si="3"/>
        <v>37.383177570093594</v>
      </c>
      <c r="K94" s="20"/>
      <c r="L94" s="36"/>
    </row>
    <row r="95" spans="1:12" ht="21.75" customHeight="1" x14ac:dyDescent="0.25">
      <c r="A95" s="36">
        <v>73</v>
      </c>
      <c r="B95" s="37">
        <v>42</v>
      </c>
      <c r="C95" s="36" t="str">
        <f>INDEX([1]base!$A$2:$E$178,MATCH($B95,[1]base!$A$2:$A$178,0),COLUMN()-1)</f>
        <v>101 548 794 76</v>
      </c>
      <c r="D95" s="36" t="str">
        <f>INDEX([1]base!$A$2:$E$178,MATCH($B95,[1]base!$A$2:$A$178,0),COLUMN()-1)</f>
        <v>ВДОВИН Михаил Алексеевич</v>
      </c>
      <c r="E95" s="38">
        <f>INDEX([1]base!$A$2:$E$178,MATCH($B95,[1]base!$A$2:$A$178,0),COLUMN()-1)</f>
        <v>40120</v>
      </c>
      <c r="F95" s="36" t="str">
        <f>INDEX([1]base!$A$2:$E$178,MATCH($B95,[1]base!$A$2:$A$178,0),COLUMN()-1)</f>
        <v>1 СР</v>
      </c>
      <c r="G95" s="36" t="str">
        <f>INDEX([1]base!$A$2:$F$178,MATCH($B95,[1]base!$A$2:$A$178,0),COLUMN()-1)</f>
        <v>Самарская область</v>
      </c>
      <c r="H95" s="39">
        <v>1.1145833333333334E-2</v>
      </c>
      <c r="I95" s="40">
        <f t="shared" si="2"/>
        <v>2.3726851851852554E-3</v>
      </c>
      <c r="J95" s="41">
        <f t="shared" si="3"/>
        <v>37.383177570093459</v>
      </c>
      <c r="K95" s="20"/>
      <c r="L95" s="36"/>
    </row>
    <row r="96" spans="1:12" ht="21.75" customHeight="1" x14ac:dyDescent="0.25">
      <c r="A96" s="36">
        <v>74</v>
      </c>
      <c r="B96" s="37">
        <v>40</v>
      </c>
      <c r="C96" s="36" t="str">
        <f>INDEX([1]base!$A$2:$E$178,MATCH($B96,[1]base!$A$2:$A$178,0),COLUMN()-1)</f>
        <v>101 459 876 10</v>
      </c>
      <c r="D96" s="36" t="str">
        <f>INDEX([1]base!$A$2:$E$178,MATCH($B96,[1]base!$A$2:$A$178,0),COLUMN()-1)</f>
        <v>АГАПОВ Артем Владимирович</v>
      </c>
      <c r="E96" s="38">
        <f>INDEX([1]base!$A$2:$E$178,MATCH($B96,[1]base!$A$2:$A$178,0),COLUMN()-1)</f>
        <v>40415</v>
      </c>
      <c r="F96" s="36" t="str">
        <f>INDEX([1]base!$A$2:$E$178,MATCH($B96,[1]base!$A$2:$A$178,0),COLUMN()-1)</f>
        <v>2 СР</v>
      </c>
      <c r="G96" s="36" t="str">
        <f>INDEX([1]base!$A$2:$F$178,MATCH($B96,[1]base!$A$2:$A$178,0),COLUMN()-1)</f>
        <v>Самарская область</v>
      </c>
      <c r="H96" s="39">
        <v>1.1226851851851882E-2</v>
      </c>
      <c r="I96" s="40">
        <f t="shared" si="2"/>
        <v>2.4537037037038033E-3</v>
      </c>
      <c r="J96" s="41">
        <f t="shared" si="3"/>
        <v>37.113402061855574</v>
      </c>
      <c r="K96" s="20"/>
      <c r="L96" s="36"/>
    </row>
    <row r="97" spans="1:12" ht="21.75" customHeight="1" x14ac:dyDescent="0.25">
      <c r="A97" s="36">
        <v>75</v>
      </c>
      <c r="B97" s="37">
        <v>63</v>
      </c>
      <c r="C97" s="36" t="str">
        <f>INDEX([1]base!$A$2:$E$178,MATCH($B97,[1]base!$A$2:$A$178,0),COLUMN()-1)</f>
        <v>101 544 004 39</v>
      </c>
      <c r="D97" s="36" t="str">
        <f>INDEX([1]base!$A$2:$E$178,MATCH($B97,[1]base!$A$2:$A$178,0),COLUMN()-1)</f>
        <v>ХАЛАИМОВ Антон Дмитриевич</v>
      </c>
      <c r="E97" s="38">
        <f>INDEX([1]base!$A$2:$E$178,MATCH($B97,[1]base!$A$2:$A$178,0),COLUMN()-1)</f>
        <v>40408</v>
      </c>
      <c r="F97" s="36" t="str">
        <f>INDEX([1]base!$A$2:$E$178,MATCH($B97,[1]base!$A$2:$A$178,0),COLUMN()-1)</f>
        <v>2 СР</v>
      </c>
      <c r="G97" s="36" t="str">
        <f>INDEX([1]base!$A$2:$F$178,MATCH($B97,[1]base!$A$2:$A$178,0),COLUMN()-1)</f>
        <v>Иркутская область</v>
      </c>
      <c r="H97" s="39">
        <v>1.1250000000000045E-2</v>
      </c>
      <c r="I97" s="40">
        <f t="shared" si="2"/>
        <v>2.4768518518519661E-3</v>
      </c>
      <c r="J97" s="41">
        <f t="shared" si="3"/>
        <v>37.037037037036889</v>
      </c>
      <c r="K97" s="20"/>
      <c r="L97" s="36"/>
    </row>
    <row r="98" spans="1:12" ht="21.75" customHeight="1" x14ac:dyDescent="0.25">
      <c r="A98" s="36">
        <v>76</v>
      </c>
      <c r="B98" s="37">
        <v>37</v>
      </c>
      <c r="C98" s="36" t="str">
        <f>INDEX([1]base!$A$2:$E$178,MATCH($B98,[1]base!$A$2:$A$178,0),COLUMN()-1)</f>
        <v>101 394 066 63</v>
      </c>
      <c r="D98" s="36" t="str">
        <f>INDEX([1]base!$A$2:$E$178,MATCH($B98,[1]base!$A$2:$A$178,0),COLUMN()-1)</f>
        <v>ФЕТИСОВ Арсений Андреевич</v>
      </c>
      <c r="E98" s="38">
        <f>INDEX([1]base!$A$2:$E$178,MATCH($B98,[1]base!$A$2:$A$178,0),COLUMN()-1)</f>
        <v>40027</v>
      </c>
      <c r="F98" s="36" t="str">
        <f>INDEX([1]base!$A$2:$E$178,MATCH($B98,[1]base!$A$2:$A$178,0),COLUMN()-1)</f>
        <v>2 СР</v>
      </c>
      <c r="G98" s="36" t="str">
        <f>INDEX([1]base!$A$2:$F$178,MATCH($B98,[1]base!$A$2:$A$178,0),COLUMN()-1)</f>
        <v>Самарская область</v>
      </c>
      <c r="H98" s="39">
        <v>1.1261574074073986E-2</v>
      </c>
      <c r="I98" s="40">
        <f t="shared" si="2"/>
        <v>2.4884259259259078E-3</v>
      </c>
      <c r="J98" s="41">
        <f t="shared" si="3"/>
        <v>36.998972250771097</v>
      </c>
      <c r="K98" s="20"/>
      <c r="L98" s="36"/>
    </row>
    <row r="99" spans="1:12" ht="21.75" customHeight="1" x14ac:dyDescent="0.25">
      <c r="A99" s="36">
        <v>77</v>
      </c>
      <c r="B99" s="37">
        <v>113</v>
      </c>
      <c r="C99" s="36" t="str">
        <f>INDEX([1]base!$A$2:$E$178,MATCH($B99,[1]base!$A$2:$A$178,0),COLUMN()-1)</f>
        <v>101 433 552 70</v>
      </c>
      <c r="D99" s="36" t="str">
        <f>INDEX([1]base!$A$2:$E$178,MATCH($B99,[1]base!$A$2:$A$178,0),COLUMN()-1)</f>
        <v>ЯТЧЕНКО Вадим Алексеевич</v>
      </c>
      <c r="E99" s="38">
        <f>INDEX([1]base!$A$2:$E$178,MATCH($B99,[1]base!$A$2:$A$178,0),COLUMN()-1)</f>
        <v>40262</v>
      </c>
      <c r="F99" s="36" t="str">
        <f>INDEX([1]base!$A$2:$E$178,MATCH($B99,[1]base!$A$2:$A$178,0),COLUMN()-1)</f>
        <v>2 СР</v>
      </c>
      <c r="G99" s="36" t="str">
        <f>INDEX([1]base!$A$2:$F$178,MATCH($B99,[1]base!$A$2:$A$178,0),COLUMN()-1)</f>
        <v>Тюменская область</v>
      </c>
      <c r="H99" s="39">
        <v>1.1377314814814823E-2</v>
      </c>
      <c r="I99" s="40">
        <f t="shared" si="2"/>
        <v>2.6041666666667442E-3</v>
      </c>
      <c r="J99" s="41">
        <f t="shared" si="3"/>
        <v>36.622583926754814</v>
      </c>
      <c r="K99" s="20"/>
      <c r="L99" s="36"/>
    </row>
    <row r="100" spans="1:12" ht="21.75" customHeight="1" x14ac:dyDescent="0.25">
      <c r="A100" s="36">
        <v>78</v>
      </c>
      <c r="B100" s="37">
        <v>32</v>
      </c>
      <c r="C100" s="36" t="str">
        <f>INDEX([1]base!$A$2:$E$178,MATCH($B100,[1]base!$A$2:$A$178,0),COLUMN()-1)</f>
        <v>101 436 840 60</v>
      </c>
      <c r="D100" s="36" t="str">
        <f>INDEX([1]base!$A$2:$E$178,MATCH($B100,[1]base!$A$2:$A$178,0),COLUMN()-1)</f>
        <v>СТРЕЛЬНИКОВ Андрей Николаевич</v>
      </c>
      <c r="E100" s="38">
        <f>INDEX([1]base!$A$2:$E$178,MATCH($B100,[1]base!$A$2:$A$178,0),COLUMN()-1)</f>
        <v>40472</v>
      </c>
      <c r="F100" s="36" t="str">
        <f>INDEX([1]base!$A$2:$E$178,MATCH($B100,[1]base!$A$2:$A$178,0),COLUMN()-1)</f>
        <v>1 СР</v>
      </c>
      <c r="G100" s="36" t="str">
        <f>INDEX([1]base!$A$2:$F$178,MATCH($B100,[1]base!$A$2:$A$178,0),COLUMN()-1)</f>
        <v>Самарская область</v>
      </c>
      <c r="H100" s="39">
        <v>1.152777777777779E-2</v>
      </c>
      <c r="I100" s="40">
        <f t="shared" si="2"/>
        <v>2.754629629629711E-3</v>
      </c>
      <c r="J100" s="41">
        <f t="shared" si="3"/>
        <v>36.144578313252978</v>
      </c>
      <c r="K100" s="20"/>
      <c r="L100" s="36"/>
    </row>
    <row r="101" spans="1:12" ht="21.75" customHeight="1" x14ac:dyDescent="0.25">
      <c r="A101" s="36">
        <v>79</v>
      </c>
      <c r="B101" s="37">
        <v>128</v>
      </c>
      <c r="C101" s="36" t="str">
        <f>INDEX([1]base!$A$2:$E$178,MATCH($B101,[1]base!$A$2:$A$178,0),COLUMN()-1)</f>
        <v>101 652 300 83</v>
      </c>
      <c r="D101" s="36" t="str">
        <f>INDEX([1]base!$A$2:$E$178,MATCH($B101,[1]base!$A$2:$A$178,0),COLUMN()-1)</f>
        <v>БУГРОВ Ян Алексеевич</v>
      </c>
      <c r="E101" s="38">
        <f>INDEX([1]base!$A$2:$E$178,MATCH($B101,[1]base!$A$2:$A$178,0),COLUMN()-1)</f>
        <v>40441</v>
      </c>
      <c r="F101" s="36" t="str">
        <f>INDEX([1]base!$A$2:$E$178,MATCH($B101,[1]base!$A$2:$A$178,0),COLUMN()-1)</f>
        <v>2 СР</v>
      </c>
      <c r="G101" s="36" t="str">
        <f>INDEX([1]base!$A$2:$F$178,MATCH($B101,[1]base!$A$2:$A$178,0),COLUMN()-1)</f>
        <v>Нижегородская область</v>
      </c>
      <c r="H101" s="39">
        <v>1.1689814814814826E-2</v>
      </c>
      <c r="I101" s="40">
        <f t="shared" si="2"/>
        <v>2.9166666666667479E-3</v>
      </c>
      <c r="J101" s="41">
        <f t="shared" si="3"/>
        <v>35.643564356435611</v>
      </c>
      <c r="K101" s="20"/>
      <c r="L101" s="36"/>
    </row>
    <row r="102" spans="1:12" ht="21.75" customHeight="1" x14ac:dyDescent="0.25">
      <c r="A102" s="36">
        <v>80</v>
      </c>
      <c r="B102" s="37">
        <v>41</v>
      </c>
      <c r="C102" s="36" t="str">
        <f>INDEX([1]base!$A$2:$E$178,MATCH($B102,[1]base!$A$2:$A$178,0),COLUMN()-1)</f>
        <v>101 459 875 09</v>
      </c>
      <c r="D102" s="36" t="str">
        <f>INDEX([1]base!$A$2:$E$178,MATCH($B102,[1]base!$A$2:$A$178,0),COLUMN()-1)</f>
        <v>КАЗАНЦЕВ Алексей Владимирович</v>
      </c>
      <c r="E102" s="38">
        <f>INDEX([1]base!$A$2:$E$178,MATCH($B102,[1]base!$A$2:$A$178,0),COLUMN()-1)</f>
        <v>40255</v>
      </c>
      <c r="F102" s="36" t="str">
        <f>INDEX([1]base!$A$2:$E$178,MATCH($B102,[1]base!$A$2:$A$178,0),COLUMN()-1)</f>
        <v>2 СР</v>
      </c>
      <c r="G102" s="36" t="str">
        <f>INDEX([1]base!$A$2:$F$178,MATCH($B102,[1]base!$A$2:$A$178,0),COLUMN()-1)</f>
        <v>Самарская область</v>
      </c>
      <c r="H102" s="39">
        <v>1.1759259259259254E-2</v>
      </c>
      <c r="I102" s="40">
        <f t="shared" si="2"/>
        <v>2.9861111111111754E-3</v>
      </c>
      <c r="J102" s="41">
        <f t="shared" si="3"/>
        <v>35.433070866141748</v>
      </c>
      <c r="K102" s="20"/>
      <c r="L102" s="36"/>
    </row>
    <row r="103" spans="1:12" ht="21.75" customHeight="1" x14ac:dyDescent="0.25">
      <c r="A103" s="36">
        <v>81</v>
      </c>
      <c r="B103" s="37">
        <v>39</v>
      </c>
      <c r="C103" s="36" t="str">
        <f>INDEX([1]base!$A$2:$E$178,MATCH($B103,[1]base!$A$2:$A$178,0),COLUMN()-1)</f>
        <v>101 653 741 69</v>
      </c>
      <c r="D103" s="36" t="str">
        <f>INDEX([1]base!$A$2:$E$178,MATCH($B103,[1]base!$A$2:$A$178,0),COLUMN()-1)</f>
        <v>ВИДЯЕВ Владимир Анатольевич</v>
      </c>
      <c r="E103" s="38">
        <f>INDEX([1]base!$A$2:$E$178,MATCH($B103,[1]base!$A$2:$A$178,0),COLUMN()-1)</f>
        <v>40122</v>
      </c>
      <c r="F103" s="36" t="str">
        <f>INDEX([1]base!$A$2:$E$178,MATCH($B103,[1]base!$A$2:$A$178,0),COLUMN()-1)</f>
        <v>2 СР</v>
      </c>
      <c r="G103" s="36" t="str">
        <f>INDEX([1]base!$A$2:$F$178,MATCH($B103,[1]base!$A$2:$A$178,0),COLUMN()-1)</f>
        <v>Самарская область</v>
      </c>
      <c r="H103" s="39">
        <v>1.2025462962962953E-2</v>
      </c>
      <c r="I103" s="40">
        <f t="shared" si="2"/>
        <v>3.2523148148148745E-3</v>
      </c>
      <c r="J103" s="41">
        <f t="shared" si="3"/>
        <v>34.648700673724761</v>
      </c>
      <c r="K103" s="20"/>
      <c r="L103" s="36"/>
    </row>
    <row r="104" spans="1:12" ht="21.75" customHeight="1" x14ac:dyDescent="0.25">
      <c r="A104" s="36">
        <v>82</v>
      </c>
      <c r="B104" s="37">
        <v>35</v>
      </c>
      <c r="C104" s="36" t="str">
        <f>INDEX([1]base!$A$2:$E$178,MATCH($B104,[1]base!$A$2:$A$178,0),COLUMN()-1)</f>
        <v>101 546 956 81</v>
      </c>
      <c r="D104" s="36" t="str">
        <f>INDEX([1]base!$A$2:$E$178,MATCH($B104,[1]base!$A$2:$A$178,0),COLUMN()-1)</f>
        <v>ПИСЧАЕВ Матвей Сергеевич</v>
      </c>
      <c r="E104" s="38">
        <f>INDEX([1]base!$A$2:$E$178,MATCH($B104,[1]base!$A$2:$A$178,0),COLUMN()-1)</f>
        <v>40413</v>
      </c>
      <c r="F104" s="36" t="str">
        <f>INDEX([1]base!$A$2:$E$178,MATCH($B104,[1]base!$A$2:$A$178,0),COLUMN()-1)</f>
        <v>2 СР</v>
      </c>
      <c r="G104" s="36" t="str">
        <f>INDEX([1]base!$A$2:$F$178,MATCH($B104,[1]base!$A$2:$A$178,0),COLUMN()-1)</f>
        <v>Самарская область</v>
      </c>
      <c r="H104" s="39">
        <v>1.2569444444444404E-2</v>
      </c>
      <c r="I104" s="40">
        <f t="shared" si="2"/>
        <v>3.7962962962963254E-3</v>
      </c>
      <c r="J104" s="41">
        <f t="shared" si="3"/>
        <v>33.149171270718341</v>
      </c>
      <c r="K104" s="20"/>
      <c r="L104" s="36"/>
    </row>
    <row r="105" spans="1:12" ht="21.75" customHeight="1" x14ac:dyDescent="0.25">
      <c r="A105" s="36">
        <v>83</v>
      </c>
      <c r="B105" s="37">
        <v>136</v>
      </c>
      <c r="C105" s="36" t="str">
        <f>INDEX([1]base!$A$2:$E$178,MATCH($B105,[1]base!$A$2:$A$178,0),COLUMN()-1)</f>
        <v>101 652 299 82</v>
      </c>
      <c r="D105" s="36" t="str">
        <f>INDEX([1]base!$A$2:$E$178,MATCH($B105,[1]base!$A$2:$A$178,0),COLUMN()-1)</f>
        <v>ЕРМОЛАЕВ Тимур Михайлович</v>
      </c>
      <c r="E105" s="38">
        <f>INDEX([1]base!$A$2:$E$178,MATCH($B105,[1]base!$A$2:$A$178,0),COLUMN()-1)</f>
        <v>40504</v>
      </c>
      <c r="F105" s="36" t="str">
        <f>INDEX([1]base!$A$2:$E$178,MATCH($B105,[1]base!$A$2:$A$178,0),COLUMN()-1)</f>
        <v>2 СР</v>
      </c>
      <c r="G105" s="36" t="str">
        <f>INDEX([1]base!$A$2:$F$178,MATCH($B105,[1]base!$A$2:$A$178,0),COLUMN()-1)</f>
        <v>Нижегородская область</v>
      </c>
      <c r="H105" s="39">
        <v>1.2569444444444446E-2</v>
      </c>
      <c r="I105" s="40">
        <f t="shared" si="2"/>
        <v>3.796296296296367E-3</v>
      </c>
      <c r="J105" s="41">
        <f t="shared" si="3"/>
        <v>33.149171270718227</v>
      </c>
      <c r="K105" s="20"/>
      <c r="L105" s="36"/>
    </row>
    <row r="106" spans="1:12" ht="21.75" customHeight="1" x14ac:dyDescent="0.25">
      <c r="A106" s="36">
        <v>84</v>
      </c>
      <c r="B106" s="37">
        <v>28</v>
      </c>
      <c r="C106" s="36" t="str">
        <f>INDEX([1]base!$A$2:$E$178,MATCH($B106,[1]base!$A$2:$A$178,0),COLUMN()-1)</f>
        <v>101 629 015 78</v>
      </c>
      <c r="D106" s="36" t="str">
        <f>INDEX([1]base!$A$2:$E$178,MATCH($B106,[1]base!$A$2:$A$178,0),COLUMN()-1)</f>
        <v>БАЛЕНКОВ Дмитрий Андреевич</v>
      </c>
      <c r="E106" s="38">
        <f>INDEX([1]base!$A$2:$E$178,MATCH($B106,[1]base!$A$2:$A$178,0),COLUMN()-1)</f>
        <v>40470</v>
      </c>
      <c r="F106" s="36" t="str">
        <f>INDEX([1]base!$A$2:$E$178,MATCH($B106,[1]base!$A$2:$A$178,0),COLUMN()-1)</f>
        <v>2 СР</v>
      </c>
      <c r="G106" s="36" t="str">
        <f>INDEX([1]base!$A$2:$F$178,MATCH($B106,[1]base!$A$2:$A$178,0),COLUMN()-1)</f>
        <v>Самарская область</v>
      </c>
      <c r="H106" s="39">
        <v>1.2592592592592586E-2</v>
      </c>
      <c r="I106" s="40">
        <f t="shared" si="2"/>
        <v>3.8194444444445072E-3</v>
      </c>
      <c r="J106" s="41">
        <f t="shared" si="3"/>
        <v>33.088235294117666</v>
      </c>
      <c r="K106" s="20"/>
      <c r="L106" s="36"/>
    </row>
    <row r="107" spans="1:12" ht="21.75" customHeight="1" x14ac:dyDescent="0.25">
      <c r="A107" s="36">
        <v>85</v>
      </c>
      <c r="B107" s="37">
        <v>135</v>
      </c>
      <c r="C107" s="36" t="str">
        <f>INDEX([1]base!$A$2:$E$178,MATCH($B107,[1]base!$A$2:$A$178,0),COLUMN()-1)</f>
        <v>101 655 758 49</v>
      </c>
      <c r="D107" s="36" t="str">
        <f>INDEX([1]base!$A$2:$E$178,MATCH($B107,[1]base!$A$2:$A$178,0),COLUMN()-1)</f>
        <v>БАТАНОВ Даниил Кемильевич</v>
      </c>
      <c r="E107" s="38">
        <f>INDEX([1]base!$A$2:$E$178,MATCH($B107,[1]base!$A$2:$A$178,0),COLUMN()-1)</f>
        <v>40125</v>
      </c>
      <c r="F107" s="36" t="str">
        <f>INDEX([1]base!$A$2:$E$178,MATCH($B107,[1]base!$A$2:$A$178,0),COLUMN()-1)</f>
        <v>2 СР</v>
      </c>
      <c r="G107" s="36" t="str">
        <f>INDEX([1]base!$A$2:$F$178,MATCH($B107,[1]base!$A$2:$A$178,0),COLUMN()-1)</f>
        <v>Саратовская область</v>
      </c>
      <c r="H107" s="39">
        <v>1.2986111111111087E-2</v>
      </c>
      <c r="I107" s="40">
        <f t="shared" si="2"/>
        <v>4.2129629629630086E-3</v>
      </c>
      <c r="J107" s="41">
        <f t="shared" si="3"/>
        <v>32.08556149732626</v>
      </c>
      <c r="K107" s="20"/>
      <c r="L107" s="36"/>
    </row>
    <row r="108" spans="1:12" ht="21.75" customHeight="1" x14ac:dyDescent="0.25">
      <c r="A108" s="36">
        <v>86</v>
      </c>
      <c r="B108" s="37">
        <v>110</v>
      </c>
      <c r="C108" s="36" t="str">
        <f>INDEX([1]base!$A$2:$E$178,MATCH($B108,[1]base!$A$2:$A$178,0),COLUMN()-1)</f>
        <v>101 500 641 35</v>
      </c>
      <c r="D108" s="36" t="str">
        <f>INDEX([1]base!$A$2:$E$178,MATCH($B108,[1]base!$A$2:$A$178,0),COLUMN()-1)</f>
        <v>ШЕРСТНЕВ Никита Дмитриевич</v>
      </c>
      <c r="E108" s="38">
        <f>INDEX([1]base!$A$2:$E$178,MATCH($B108,[1]base!$A$2:$A$178,0),COLUMN()-1)</f>
        <v>39960</v>
      </c>
      <c r="F108" s="36" t="str">
        <f>INDEX([1]base!$A$2:$E$178,MATCH($B108,[1]base!$A$2:$A$178,0),COLUMN()-1)</f>
        <v>КМС</v>
      </c>
      <c r="G108" s="36" t="str">
        <f>INDEX([1]base!$A$2:$F$178,MATCH($B108,[1]base!$A$2:$A$178,0),COLUMN()-1)</f>
        <v>Нижегородская область</v>
      </c>
      <c r="H108" s="39">
        <v>1.298611111111111E-2</v>
      </c>
      <c r="I108" s="40">
        <f t="shared" si="2"/>
        <v>4.2129629629630311E-3</v>
      </c>
      <c r="J108" s="41">
        <f t="shared" si="3"/>
        <v>32.085561497326204</v>
      </c>
      <c r="K108" s="20"/>
      <c r="L108" s="36"/>
    </row>
    <row r="109" spans="1:12" ht="21.75" customHeight="1" x14ac:dyDescent="0.25">
      <c r="A109" s="20" t="s">
        <v>42</v>
      </c>
      <c r="B109" s="37">
        <v>109</v>
      </c>
      <c r="C109" s="36" t="str">
        <f>INDEX([1]base!$A$2:$E$178,MATCH($B109,[1]base!$A$2:$A$178,0),COLUMN()-1)</f>
        <v>101 543 253 64</v>
      </c>
      <c r="D109" s="36" t="str">
        <f>INDEX([1]base!$A$2:$E$178,MATCH($B109,[1]base!$A$2:$A$178,0),COLUMN()-1)</f>
        <v>КАБАНОВ Денис Сергеевич</v>
      </c>
      <c r="E109" s="38">
        <f>INDEX([1]base!$A$2:$E$178,MATCH($B109,[1]base!$A$2:$A$178,0),COLUMN()-1)</f>
        <v>40349</v>
      </c>
      <c r="F109" s="36" t="str">
        <f>INDEX([1]base!$A$2:$E$178,MATCH($B109,[1]base!$A$2:$A$178,0),COLUMN()-1)</f>
        <v>КМС</v>
      </c>
      <c r="G109" s="36" t="str">
        <f>INDEX([1]base!$A$2:$F$178,MATCH($B109,[1]base!$A$2:$A$178,0),COLUMN()-1)</f>
        <v>Нижегородская область</v>
      </c>
      <c r="H109" s="39"/>
      <c r="I109" s="40"/>
      <c r="J109" s="41"/>
      <c r="K109" s="20"/>
      <c r="L109" s="36"/>
    </row>
    <row r="110" spans="1:12" ht="6.75" customHeight="1" x14ac:dyDescent="0.3">
      <c r="A110" s="42"/>
      <c r="B110" s="43"/>
      <c r="C110" s="43"/>
      <c r="D110" s="44"/>
      <c r="E110" s="45"/>
      <c r="F110" s="46"/>
      <c r="G110" s="47"/>
      <c r="H110" s="48"/>
      <c r="I110" s="49"/>
      <c r="J110" s="50"/>
      <c r="K110" s="51"/>
      <c r="L110" s="51"/>
    </row>
    <row r="111" spans="1:12" x14ac:dyDescent="0.25">
      <c r="A111" s="17" t="s">
        <v>43</v>
      </c>
      <c r="B111" s="17"/>
      <c r="C111" s="17"/>
      <c r="D111" s="17"/>
      <c r="E111" s="52"/>
      <c r="F111" s="52"/>
      <c r="G111" s="17" t="s">
        <v>44</v>
      </c>
      <c r="H111" s="17"/>
      <c r="I111" s="17"/>
      <c r="J111" s="17"/>
      <c r="K111" s="17"/>
      <c r="L111" s="17"/>
    </row>
    <row r="112" spans="1:12" s="53" customFormat="1" ht="12" x14ac:dyDescent="0.25">
      <c r="A112" s="53" t="s">
        <v>45</v>
      </c>
      <c r="C112" s="54"/>
      <c r="E112" s="55"/>
      <c r="G112" s="56" t="s">
        <v>46</v>
      </c>
      <c r="H112" s="57">
        <v>14</v>
      </c>
      <c r="I112" s="58"/>
      <c r="J112" s="59"/>
      <c r="K112" s="60"/>
      <c r="L112" s="56"/>
    </row>
    <row r="113" spans="1:12" s="53" customFormat="1" ht="12" x14ac:dyDescent="0.25">
      <c r="A113" s="53" t="s">
        <v>47</v>
      </c>
      <c r="C113" s="61"/>
      <c r="E113" s="55"/>
      <c r="G113" s="54" t="s">
        <v>48</v>
      </c>
      <c r="H113" s="57">
        <f>H114+H119</f>
        <v>87</v>
      </c>
      <c r="I113" s="58"/>
      <c r="J113" s="59"/>
      <c r="K113" s="60"/>
      <c r="L113" s="56"/>
    </row>
    <row r="114" spans="1:12" s="53" customFormat="1" ht="12" x14ac:dyDescent="0.25">
      <c r="A114" s="53" t="s">
        <v>49</v>
      </c>
      <c r="C114" s="56"/>
      <c r="E114" s="55"/>
      <c r="G114" s="54" t="s">
        <v>50</v>
      </c>
      <c r="H114" s="57">
        <f>H115+H116+H118+H117</f>
        <v>87</v>
      </c>
      <c r="I114" s="58"/>
      <c r="J114" s="59"/>
      <c r="K114" s="60" t="s">
        <v>51</v>
      </c>
      <c r="L114" s="56">
        <f>COUNTIF(F23:F109,"МС")</f>
        <v>0</v>
      </c>
    </row>
    <row r="115" spans="1:12" s="53" customFormat="1" ht="12" x14ac:dyDescent="0.25">
      <c r="A115" s="53" t="s">
        <v>52</v>
      </c>
      <c r="C115" s="56"/>
      <c r="E115" s="55"/>
      <c r="G115" s="54" t="s">
        <v>53</v>
      </c>
      <c r="H115" s="57">
        <f>COUNT(A23:A109)</f>
        <v>86</v>
      </c>
      <c r="I115" s="58"/>
      <c r="J115" s="59"/>
      <c r="K115" s="60" t="s">
        <v>54</v>
      </c>
      <c r="L115" s="56">
        <f>COUNTIF(F23:F109,"КМС")</f>
        <v>30</v>
      </c>
    </row>
    <row r="116" spans="1:12" s="53" customFormat="1" ht="12" x14ac:dyDescent="0.25">
      <c r="C116" s="56"/>
      <c r="E116" s="55"/>
      <c r="G116" s="54" t="s">
        <v>55</v>
      </c>
      <c r="H116" s="57">
        <f>COUNTIF(A23:A109,"НФ")</f>
        <v>1</v>
      </c>
      <c r="I116" s="58"/>
      <c r="J116" s="59"/>
      <c r="K116" s="60" t="s">
        <v>56</v>
      </c>
      <c r="L116" s="56">
        <f>COUNTIF(F23:F109,"1 СР")</f>
        <v>26</v>
      </c>
    </row>
    <row r="117" spans="1:12" s="53" customFormat="1" ht="12" x14ac:dyDescent="0.25">
      <c r="E117" s="55"/>
      <c r="G117" s="60" t="s">
        <v>57</v>
      </c>
      <c r="H117" s="57">
        <f>COUNTIF(A23:A109,"ЛИМ")</f>
        <v>0</v>
      </c>
      <c r="I117" s="58"/>
      <c r="J117" s="59"/>
      <c r="K117" s="59" t="s">
        <v>58</v>
      </c>
      <c r="L117" s="56">
        <f>COUNTIF(F23:F109,"2 СР")</f>
        <v>31</v>
      </c>
    </row>
    <row r="118" spans="1:12" s="53" customFormat="1" ht="12" x14ac:dyDescent="0.25">
      <c r="E118" s="55"/>
      <c r="G118" s="54" t="s">
        <v>59</v>
      </c>
      <c r="H118" s="57">
        <f>COUNTIF(A23:A109,"ДСКВ")</f>
        <v>0</v>
      </c>
      <c r="I118" s="58"/>
      <c r="J118" s="59"/>
      <c r="K118" s="59"/>
      <c r="L118" s="56"/>
    </row>
    <row r="119" spans="1:12" s="53" customFormat="1" ht="12" x14ac:dyDescent="0.25">
      <c r="E119" s="55"/>
      <c r="G119" s="54" t="s">
        <v>60</v>
      </c>
      <c r="H119" s="57">
        <f>COUNTIF(A23:A109,"НС")</f>
        <v>0</v>
      </c>
      <c r="I119" s="58"/>
      <c r="J119" s="59"/>
      <c r="K119" s="59"/>
      <c r="L119" s="60"/>
    </row>
    <row r="120" spans="1:12" ht="9.75" customHeight="1" x14ac:dyDescent="0.25"/>
    <row r="121" spans="1:12" x14ac:dyDescent="0.25">
      <c r="A121" s="17" t="str">
        <f>A16</f>
        <v>ТЕХНИЧЕСКИЙ ДЕЛЕГАТ ФВСР:</v>
      </c>
      <c r="B121" s="17"/>
      <c r="C121" s="17"/>
      <c r="D121" s="17" t="str">
        <f>A17</f>
        <v>ГЛАВНЫЙ СУДЬЯ:</v>
      </c>
      <c r="E121" s="17"/>
      <c r="F121" s="17"/>
      <c r="G121" s="17" t="str">
        <f>A18</f>
        <v>ГЛАВНЫЙ СЕКРЕТАРЬ:</v>
      </c>
      <c r="H121" s="17"/>
      <c r="I121" s="17"/>
      <c r="J121" s="17" t="str">
        <f>A19</f>
        <v>СУДЬЯ НА ФИНИШЕ:</v>
      </c>
      <c r="K121" s="17"/>
      <c r="L121" s="17"/>
    </row>
    <row r="122" spans="1:12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</row>
    <row r="123" spans="1:12" x14ac:dyDescent="0.25">
      <c r="A123" s="20"/>
      <c r="D123" s="20"/>
      <c r="E123" s="63"/>
      <c r="F123" s="20"/>
      <c r="G123" s="20"/>
      <c r="I123" s="28"/>
      <c r="J123" s="20"/>
      <c r="K123" s="20"/>
      <c r="L123" s="20"/>
    </row>
    <row r="124" spans="1:12" x14ac:dyDescent="0.25">
      <c r="A124" s="20"/>
      <c r="D124" s="20"/>
      <c r="E124" s="63"/>
      <c r="F124" s="20"/>
      <c r="G124" s="20"/>
      <c r="I124" s="28"/>
      <c r="J124" s="20"/>
      <c r="K124" s="20"/>
      <c r="L124" s="20"/>
    </row>
    <row r="125" spans="1:12" x14ac:dyDescent="0.25">
      <c r="A125" s="20"/>
      <c r="D125" s="20"/>
      <c r="E125" s="63"/>
      <c r="F125" s="20"/>
      <c r="G125" s="20"/>
      <c r="I125" s="28"/>
      <c r="J125" s="20"/>
      <c r="K125" s="20"/>
      <c r="L125" s="20"/>
    </row>
    <row r="126" spans="1:12" x14ac:dyDescent="0.25">
      <c r="A126" s="20"/>
      <c r="D126" s="20"/>
      <c r="E126" s="63"/>
      <c r="F126" s="20"/>
      <c r="G126" s="20"/>
      <c r="I126" s="28"/>
      <c r="J126" s="20"/>
      <c r="K126" s="20"/>
      <c r="L126" s="20"/>
    </row>
    <row r="127" spans="1:12" x14ac:dyDescent="0.25">
      <c r="A127" s="62">
        <f>G16</f>
        <v>0</v>
      </c>
      <c r="B127" s="62"/>
      <c r="C127" s="62"/>
      <c r="D127" s="62" t="str">
        <f>G17</f>
        <v>КАВТАСЬЕВА Е.Г. (ВК, г. САМАРА)</v>
      </c>
      <c r="E127" s="62"/>
      <c r="F127" s="62"/>
      <c r="G127" s="62" t="str">
        <f>G18</f>
        <v>АРТАМОНОВА С.А. (1 КАТ., г. САМАРА)</v>
      </c>
      <c r="H127" s="62"/>
      <c r="I127" s="62"/>
      <c r="J127" s="62" t="str">
        <f>G19</f>
        <v>САФРОНОВА А.Е. (1 КАТ, г. САМАРА)</v>
      </c>
      <c r="K127" s="62"/>
      <c r="L127" s="62"/>
    </row>
  </sheetData>
  <mergeCells count="41">
    <mergeCell ref="A122:E122"/>
    <mergeCell ref="F122:L122"/>
    <mergeCell ref="A127:C127"/>
    <mergeCell ref="D127:F127"/>
    <mergeCell ref="G127:I127"/>
    <mergeCell ref="J127:L127"/>
    <mergeCell ref="L21:L22"/>
    <mergeCell ref="A111:D111"/>
    <mergeCell ref="G111:L111"/>
    <mergeCell ref="A121:C121"/>
    <mergeCell ref="D121:F121"/>
    <mergeCell ref="G121:I121"/>
    <mergeCell ref="J121:L121"/>
    <mergeCell ref="F21:F22"/>
    <mergeCell ref="G21:G22"/>
    <mergeCell ref="H21:H22"/>
    <mergeCell ref="I21:I22"/>
    <mergeCell ref="J21:J22"/>
    <mergeCell ref="K21:K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A127:XFD127">
    <cfRule type="cellIs" dxfId="5" priority="5" operator="equal">
      <formula>0</formula>
    </cfRule>
  </conditionalFormatting>
  <conditionalFormatting sqref="G118:G119 G115:G116">
    <cfRule type="duplicateValues" dxfId="4" priority="6"/>
  </conditionalFormatting>
  <conditionalFormatting sqref="B2">
    <cfRule type="duplicateValues" dxfId="3" priority="3"/>
  </conditionalFormatting>
  <conditionalFormatting sqref="B3">
    <cfRule type="duplicateValues" dxfId="2" priority="2"/>
  </conditionalFormatting>
  <conditionalFormatting sqref="B4">
    <cfRule type="duplicateValues" dxfId="1" priority="1"/>
  </conditionalFormatting>
  <conditionalFormatting sqref="B1">
    <cfRule type="duplicateValues" dxfId="0" priority="4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 юноши</vt:lpstr>
      <vt:lpstr>'ИГ юноши'!Заголовки_для_печати</vt:lpstr>
      <vt:lpstr>'ИГ юноши'!Область_печати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dcterms:created xsi:type="dcterms:W3CDTF">2025-07-22T09:00:25Z</dcterms:created>
  <dcterms:modified xsi:type="dcterms:W3CDTF">2025-07-22T09:00:38Z</dcterms:modified>
</cp:coreProperties>
</file>