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15"/>
  </bookViews>
  <sheets>
    <sheet name="ком спринт 750 д15-16 ФИН" sheetId="1" r:id="rId1"/>
  </sheets>
  <externalReferences>
    <externalReference r:id="rId2"/>
    <externalReference r:id="rId3"/>
  </externalReferences>
  <definedNames>
    <definedName name="_____________M65556">#REF!</definedName>
    <definedName name="_____________M65590">#REF!</definedName>
    <definedName name="_____________r65555">#REF!</definedName>
    <definedName name="__M65556">#REF!</definedName>
    <definedName name="__M65590">#REF!</definedName>
    <definedName name="__r65555">#REF!</definedName>
    <definedName name="A">#REF!</definedName>
    <definedName name="_xlnm.Print_Area" localSheetId="0">'ком спринт 750 д15-16 ФИН'!$A$1:$O$56</definedName>
    <definedName name="СУ">[1]Табл!$B$7:$G$481</definedName>
    <definedName name="уч">[1]Табл!$B$8:$F$244</definedName>
    <definedName name="ччччч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/>
  <c r="H54"/>
  <c r="M54"/>
  <c r="H47"/>
  <c r="H46"/>
  <c r="H45"/>
  <c r="J31"/>
  <c r="I31"/>
  <c r="M31"/>
  <c r="J28"/>
  <c r="I28"/>
  <c r="M28"/>
  <c r="J25"/>
  <c r="I25"/>
  <c r="M25"/>
  <c r="J22"/>
  <c r="I22"/>
  <c r="M22"/>
  <c r="G39"/>
  <c r="F39"/>
  <c r="E39"/>
  <c r="D39"/>
  <c r="C39"/>
  <c r="G38"/>
  <c r="F38"/>
  <c r="E38"/>
  <c r="D38"/>
  <c r="C38"/>
  <c r="G37"/>
  <c r="F37"/>
  <c r="E37"/>
  <c r="D37"/>
  <c r="C37"/>
  <c r="G36"/>
  <c r="F36"/>
  <c r="E36"/>
  <c r="D36"/>
  <c r="C36"/>
  <c r="G35"/>
  <c r="F35"/>
  <c r="E35"/>
  <c r="D35"/>
  <c r="C35"/>
  <c r="G34"/>
  <c r="F34"/>
  <c r="E34"/>
  <c r="D34"/>
  <c r="C34"/>
  <c r="G33"/>
  <c r="F33"/>
  <c r="E33"/>
  <c r="D33"/>
  <c r="C33"/>
  <c r="G32"/>
  <c r="F32"/>
  <c r="E32"/>
  <c r="D32"/>
  <c r="C32"/>
  <c r="G31"/>
  <c r="F31"/>
  <c r="E31"/>
  <c r="D31"/>
  <c r="C31"/>
  <c r="G30"/>
  <c r="F30"/>
  <c r="E30"/>
  <c r="D30"/>
  <c r="C30"/>
  <c r="G29"/>
  <c r="F29"/>
  <c r="E29"/>
  <c r="D29"/>
  <c r="C29"/>
  <c r="G28"/>
  <c r="F28"/>
  <c r="E28"/>
  <c r="D28"/>
  <c r="C28"/>
  <c r="G27"/>
  <c r="F27"/>
  <c r="J47" s="1"/>
  <c r="E27"/>
  <c r="D27"/>
  <c r="C27"/>
  <c r="G26"/>
  <c r="F26"/>
  <c r="E26"/>
  <c r="D26"/>
  <c r="C26"/>
  <c r="G25"/>
  <c r="F25"/>
  <c r="E25"/>
  <c r="D25"/>
  <c r="C25"/>
  <c r="G24"/>
  <c r="F24"/>
  <c r="E24"/>
  <c r="D24"/>
  <c r="C24"/>
  <c r="G23"/>
  <c r="F23"/>
  <c r="E23"/>
  <c r="D23"/>
  <c r="C23"/>
  <c r="G22"/>
  <c r="F22"/>
  <c r="E22"/>
  <c r="D22"/>
  <c r="C22"/>
  <c r="J46" l="1"/>
  <c r="J45"/>
  <c r="K31"/>
  <c r="K22"/>
  <c r="K25"/>
  <c r="K28"/>
</calcChain>
</file>

<file path=xl/sharedStrings.xml><?xml version="1.0" encoding="utf-8"?>
<sst xmlns="http://schemas.openxmlformats.org/spreadsheetml/2006/main" count="68" uniqueCount="64">
  <si>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</si>
  <si>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</si>
  <si>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</si>
  <si>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 xml:space="preserve">ИТОГОВЫЙ ПРОТОКОЛ </t>
  </si>
  <si>
    <t>трек - командный спринт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</si>
  <si>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 г. САНКТ ПЕТЕРБУРГ- велотрек "Локосфинкс"</t>
    </r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</si>
  <si>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</si>
  <si>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</si>
  <si>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</si>
  <si>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</si>
  <si>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</si>
  <si>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</si>
  <si>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>ДЛИНА ТРЕКА:</t>
  </si>
  <si>
    <t>250 м</t>
  </si>
  <si>
    <t>ГЛАВНЫЙ СЕКРЕТАРЬ:</t>
  </si>
  <si>
    <t>ПРОТЯЖЕННОСТЬ ДИСТАНЦИИ:</t>
  </si>
  <si>
    <t>750 м</t>
  </si>
  <si>
    <t>СУДЬЯ НА ФИНИШЕ:</t>
  </si>
  <si>
    <t>КРУГОВ:</t>
  </si>
  <si>
    <t>МЕСТО</t>
  </si>
  <si>
    <t>НОМЕР</t>
  </si>
  <si>
    <t>КОД UCI</t>
  </si>
  <si>
    <t>ФАМИЛИЯ ИМЯ</t>
  </si>
  <si>
    <t>ГОД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</si>
  <si>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</si>
  <si>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</si>
  <si>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</si>
  <si>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</si>
  <si>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</si>
  <si>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</si>
  <si>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</si>
  <si>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>0-250 м</t>
  </si>
  <si>
    <t>250-500 м</t>
  </si>
  <si>
    <t>500-750 м</t>
  </si>
  <si>
    <t>МСМК</t>
  </si>
  <si>
    <t>МС</t>
  </si>
  <si>
    <t>ГЛАВНЫЙ СУДЬЯ</t>
  </si>
  <si>
    <t>ГЛАВНЫЙ СЕКРЕТАРЬ</t>
  </si>
  <si>
    <t>СУДЬЯ НА ФИНИШЕ</t>
  </si>
  <si>
    <t/>
  </si>
  <si>
    <t>КУБОК РОССИИ</t>
  </si>
  <si>
    <t>ЖЕНЩИНЫ</t>
  </si>
  <si>
    <r>
      <rPr>
        <b/>
        <sz val="11"/>
        <rFont val="Calibri"/>
        <family val="2"/>
        <charset val="204"/>
        <scheme val="minor"/>
      </rPr>
      <t>ДАТА ПРОВЕДЕНИЯ</t>
    </r>
    <r>
      <rPr>
        <sz val="11"/>
        <rFont val="Calibri"/>
        <family val="2"/>
        <charset val="204"/>
        <scheme val="minor"/>
      </rPr>
      <t>: 28 Января 2025 года</t>
    </r>
  </si>
  <si>
    <t>Г.Н. Соловьев (ВК, г. Санкт-Петербург)</t>
  </si>
  <si>
    <t>И.Н. Михайлова (ВК, г. Санкт-Петербург)</t>
  </si>
  <si>
    <t>Е.В. Попова (ВК, г. Воронеж)</t>
  </si>
  <si>
    <t>№ ВРВС: 0080441611Я</t>
  </si>
  <si>
    <t>№ ЕКП 2025: 2008780020031815</t>
  </si>
  <si>
    <t>ПОГОДНЫЕ УСЛОВИЯ</t>
  </si>
  <si>
    <t>СТАТИСТИКА ГОНКИ</t>
  </si>
  <si>
    <t>Температура: +25</t>
  </si>
  <si>
    <t>Субъектов РФ</t>
  </si>
  <si>
    <t>ЗМС</t>
  </si>
  <si>
    <t>Влажность: 65 %</t>
  </si>
  <si>
    <t>Заявлено</t>
  </si>
  <si>
    <t>Стартовало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</si>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</sst>
</file>

<file path=xl/styles.xml><?xml version="1.0" encoding="utf-8"?>
<styleSheet xmlns="http://schemas.openxmlformats.org/spreadsheetml/2006/main">
  <numFmts count="3">
    <numFmt numFmtId="164" formatCode="m:ss.000"/>
    <numFmt numFmtId="165" formatCode="0.000"/>
    <numFmt numFmtId="166" formatCode="h:mm:ss.00"/>
  </numFmts>
  <fonts count="30">
    <font>
      <sz val="10"/>
      <name val="Arial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name val="Arial Cyr"/>
      <charset val="204"/>
    </font>
    <font>
      <b/>
      <sz val="9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sz val="12"/>
      <name val="Calibri Light"/>
      <family val="1"/>
      <charset val="204"/>
      <scheme val="major"/>
    </font>
    <font>
      <sz val="12"/>
      <name val="Calibri Light"/>
      <family val="2"/>
      <charset val="204"/>
      <scheme val="major"/>
    </font>
    <font>
      <sz val="14"/>
      <name val="Calibri Light"/>
      <family val="1"/>
      <charset val="204"/>
      <scheme val="major"/>
    </font>
    <font>
      <sz val="14"/>
      <color theme="1"/>
      <name val="Calibri Light"/>
      <family val="1"/>
      <charset val="204"/>
      <scheme val="major"/>
    </font>
    <font>
      <sz val="10"/>
      <name val="Calibri Light"/>
      <family val="1"/>
      <charset val="204"/>
      <scheme val="major"/>
    </font>
    <font>
      <b/>
      <sz val="10"/>
      <name val="Calibri Light"/>
      <family val="1"/>
      <charset val="204"/>
      <scheme val="major"/>
    </font>
    <font>
      <sz val="10"/>
      <color theme="1"/>
      <name val="Calibri Light"/>
      <family val="1"/>
      <charset val="204"/>
      <scheme val="major"/>
    </font>
    <font>
      <b/>
      <sz val="9"/>
      <color theme="0"/>
      <name val="Calibri"/>
      <family val="2"/>
      <charset val="204"/>
      <scheme val="minor"/>
    </font>
    <font>
      <b/>
      <sz val="14"/>
      <color theme="0"/>
      <name val="Calibri Light"/>
      <family val="1"/>
      <charset val="204"/>
      <scheme val="major"/>
    </font>
    <font>
      <sz val="14"/>
      <color theme="0"/>
      <name val="Calibri Light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2" fillId="0" borderId="0"/>
    <xf numFmtId="0" fontId="16" fillId="0" borderId="0"/>
    <xf numFmtId="0" fontId="1" fillId="0" borderId="0"/>
  </cellStyleXfs>
  <cellXfs count="206">
    <xf numFmtId="0" fontId="0" fillId="0" borderId="0" xfId="0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3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4" fillId="0" borderId="7" xfId="1" applyFont="1" applyBorder="1" applyAlignment="1">
      <alignment horizontal="center" vertical="center"/>
    </xf>
    <xf numFmtId="0" fontId="3" fillId="0" borderId="7" xfId="1" applyFont="1" applyBorder="1"/>
    <xf numFmtId="0" fontId="4" fillId="0" borderId="7" xfId="1" applyFont="1" applyBorder="1" applyAlignment="1">
      <alignment vertical="center"/>
    </xf>
    <xf numFmtId="0" fontId="4" fillId="0" borderId="7" xfId="1" applyFont="1" applyBorder="1" applyAlignment="1">
      <alignment horizontal="right" vertical="center"/>
    </xf>
    <xf numFmtId="0" fontId="10" fillId="0" borderId="8" xfId="1" applyFont="1" applyBorder="1" applyAlignment="1">
      <alignment horizontal="right" vertical="center"/>
    </xf>
    <xf numFmtId="0" fontId="4" fillId="0" borderId="9" xfId="1" applyFont="1" applyFill="1" applyBorder="1" applyAlignment="1">
      <alignment horizontal="left" vertical="center"/>
    </xf>
    <xf numFmtId="0" fontId="4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4" fillId="0" borderId="10" xfId="1" applyFont="1" applyBorder="1" applyAlignment="1">
      <alignment vertical="center"/>
    </xf>
    <xf numFmtId="0" fontId="4" fillId="0" borderId="10" xfId="1" applyFont="1" applyBorder="1" applyAlignment="1">
      <alignment horizontal="right" vertical="center"/>
    </xf>
    <xf numFmtId="0" fontId="10" fillId="0" borderId="5" xfId="1" applyFont="1" applyBorder="1" applyAlignment="1">
      <alignment horizontal="right" vertical="center"/>
    </xf>
    <xf numFmtId="0" fontId="9" fillId="2" borderId="12" xfId="1" applyFont="1" applyFill="1" applyBorder="1" applyAlignment="1">
      <alignment vertical="center"/>
    </xf>
    <xf numFmtId="0" fontId="9" fillId="2" borderId="7" xfId="1" applyFont="1" applyFill="1" applyBorder="1" applyAlignment="1">
      <alignment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vertical="center"/>
    </xf>
    <xf numFmtId="0" fontId="9" fillId="0" borderId="13" xfId="1" applyFont="1" applyFill="1" applyBorder="1" applyAlignment="1">
      <alignment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vertical="center"/>
    </xf>
    <xf numFmtId="0" fontId="4" fillId="0" borderId="14" xfId="1" applyFont="1" applyFill="1" applyBorder="1" applyAlignment="1">
      <alignment vertical="center"/>
    </xf>
    <xf numFmtId="0" fontId="4" fillId="0" borderId="14" xfId="1" applyFont="1" applyFill="1" applyBorder="1" applyAlignment="1">
      <alignment horizontal="right" vertical="center"/>
    </xf>
    <xf numFmtId="0" fontId="9" fillId="0" borderId="15" xfId="1" applyFont="1" applyBorder="1" applyAlignment="1">
      <alignment horizontal="left" vertical="center"/>
    </xf>
    <xf numFmtId="0" fontId="4" fillId="0" borderId="14" xfId="1" applyFont="1" applyBorder="1" applyAlignment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4" xfId="1" applyFont="1" applyBorder="1" applyAlignment="1">
      <alignment horizontal="right" vertical="center"/>
    </xf>
    <xf numFmtId="49" fontId="4" fillId="0" borderId="16" xfId="1" applyNumberFormat="1" applyFont="1" applyFill="1" applyBorder="1" applyAlignment="1">
      <alignment horizontal="right" vertical="center"/>
    </xf>
    <xf numFmtId="0" fontId="9" fillId="0" borderId="17" xfId="1" applyFont="1" applyFill="1" applyBorder="1" applyAlignment="1">
      <alignment vertical="center"/>
    </xf>
    <xf numFmtId="0" fontId="9" fillId="0" borderId="18" xfId="1" applyFont="1" applyFill="1" applyBorder="1" applyAlignment="1">
      <alignment horizontal="center" vertical="center"/>
    </xf>
    <xf numFmtId="0" fontId="4" fillId="0" borderId="18" xfId="1" applyFont="1" applyBorder="1" applyAlignment="1">
      <alignment horizontal="right" vertical="center"/>
    </xf>
    <xf numFmtId="0" fontId="4" fillId="0" borderId="18" xfId="1" applyFont="1" applyFill="1" applyBorder="1" applyAlignment="1">
      <alignment vertical="center"/>
    </xf>
    <xf numFmtId="0" fontId="9" fillId="0" borderId="20" xfId="1" applyFont="1" applyBorder="1" applyAlignment="1">
      <alignment horizontal="left" vertical="center"/>
    </xf>
    <xf numFmtId="0" fontId="4" fillId="0" borderId="18" xfId="1" applyFont="1" applyBorder="1" applyAlignment="1">
      <alignment vertical="center"/>
    </xf>
    <xf numFmtId="0" fontId="4" fillId="0" borderId="18" xfId="1" applyFont="1" applyBorder="1" applyAlignment="1">
      <alignment horizontal="center" vertical="center"/>
    </xf>
    <xf numFmtId="49" fontId="4" fillId="0" borderId="21" xfId="1" applyNumberFormat="1" applyFont="1" applyFill="1" applyBorder="1" applyAlignment="1">
      <alignment horizontal="right" vertical="center"/>
    </xf>
    <xf numFmtId="0" fontId="9" fillId="0" borderId="20" xfId="1" applyFont="1" applyBorder="1" applyAlignment="1">
      <alignment vertical="center"/>
    </xf>
    <xf numFmtId="0" fontId="4" fillId="0" borderId="21" xfId="1" applyNumberFormat="1" applyFont="1" applyFill="1" applyBorder="1" applyAlignment="1">
      <alignment horizontal="right" vertical="center"/>
    </xf>
    <xf numFmtId="0" fontId="9" fillId="0" borderId="22" xfId="1" applyFont="1" applyFill="1" applyBorder="1" applyAlignment="1">
      <alignment vertical="center"/>
    </xf>
    <xf numFmtId="0" fontId="3" fillId="0" borderId="23" xfId="1" applyFont="1" applyBorder="1" applyAlignment="1">
      <alignment horizontal="center" vertical="center"/>
    </xf>
    <xf numFmtId="0" fontId="3" fillId="0" borderId="23" xfId="1" applyFont="1" applyBorder="1" applyAlignment="1">
      <alignment vertical="center"/>
    </xf>
    <xf numFmtId="0" fontId="9" fillId="0" borderId="24" xfId="1" applyFont="1" applyBorder="1" applyAlignment="1">
      <alignment vertical="center"/>
    </xf>
    <xf numFmtId="0" fontId="4" fillId="0" borderId="23" xfId="1" applyFont="1" applyBorder="1" applyAlignment="1">
      <alignment vertical="center"/>
    </xf>
    <xf numFmtId="0" fontId="4" fillId="0" borderId="23" xfId="1" applyFont="1" applyBorder="1" applyAlignment="1">
      <alignment horizontal="center" vertical="center"/>
    </xf>
    <xf numFmtId="0" fontId="4" fillId="0" borderId="23" xfId="1" applyFont="1" applyBorder="1" applyAlignment="1">
      <alignment horizontal="right" vertical="center"/>
    </xf>
    <xf numFmtId="0" fontId="4" fillId="0" borderId="25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4" fillId="0" borderId="26" xfId="0" applyFont="1" applyFill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right" vertical="center"/>
    </xf>
    <xf numFmtId="0" fontId="3" fillId="0" borderId="4" xfId="1" applyFon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1" fillId="0" borderId="31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/>
    </xf>
    <xf numFmtId="164" fontId="14" fillId="0" borderId="11" xfId="1" applyNumberFormat="1" applyFont="1" applyBorder="1" applyAlignment="1">
      <alignment horizontal="center" vertical="center"/>
    </xf>
    <xf numFmtId="164" fontId="14" fillId="0" borderId="28" xfId="0" applyNumberFormat="1" applyFont="1" applyBorder="1" applyAlignment="1">
      <alignment horizontal="center" vertical="center"/>
    </xf>
    <xf numFmtId="164" fontId="14" fillId="0" borderId="28" xfId="0" applyNumberFormat="1" applyFont="1" applyBorder="1" applyAlignment="1"/>
    <xf numFmtId="0" fontId="11" fillId="0" borderId="34" xfId="1" applyFont="1" applyFill="1" applyBorder="1" applyAlignment="1">
      <alignment horizontal="center" vertical="center" wrapText="1"/>
    </xf>
    <xf numFmtId="0" fontId="11" fillId="0" borderId="35" xfId="1" applyFont="1" applyFill="1" applyBorder="1" applyAlignment="1">
      <alignment horizontal="center" vertical="center" wrapText="1"/>
    </xf>
    <xf numFmtId="0" fontId="11" fillId="0" borderId="38" xfId="1" applyFont="1" applyFill="1" applyBorder="1" applyAlignment="1">
      <alignment horizontal="center" vertical="center" wrapText="1"/>
    </xf>
    <xf numFmtId="14" fontId="3" fillId="0" borderId="0" xfId="3" applyNumberFormat="1" applyFont="1" applyAlignment="1">
      <alignment horizontal="center" vertical="center"/>
    </xf>
    <xf numFmtId="166" fontId="3" fillId="0" borderId="0" xfId="3" applyNumberFormat="1" applyFont="1" applyAlignment="1">
      <alignment horizontal="center" vertical="center"/>
    </xf>
    <xf numFmtId="2" fontId="3" fillId="0" borderId="0" xfId="3" applyNumberFormat="1" applyFont="1" applyAlignment="1">
      <alignment vertical="center"/>
    </xf>
    <xf numFmtId="0" fontId="3" fillId="0" borderId="0" xfId="3" applyFont="1" applyAlignment="1">
      <alignment vertical="center"/>
    </xf>
    <xf numFmtId="165" fontId="14" fillId="0" borderId="28" xfId="0" applyNumberFormat="1" applyFont="1" applyBorder="1" applyAlignment="1"/>
    <xf numFmtId="2" fontId="14" fillId="0" borderId="33" xfId="0" applyNumberFormat="1" applyFont="1" applyBorder="1" applyAlignment="1">
      <alignment vertical="center"/>
    </xf>
    <xf numFmtId="2" fontId="14" fillId="0" borderId="28" xfId="0" applyNumberFormat="1" applyFont="1" applyBorder="1" applyAlignment="1">
      <alignment vertical="center"/>
    </xf>
    <xf numFmtId="2" fontId="14" fillId="0" borderId="37" xfId="0" applyNumberFormat="1" applyFont="1" applyBorder="1" applyAlignment="1">
      <alignment vertical="center"/>
    </xf>
    <xf numFmtId="2" fontId="14" fillId="0" borderId="30" xfId="0" applyNumberFormat="1" applyFont="1" applyBorder="1" applyAlignment="1">
      <alignment vertical="center"/>
    </xf>
    <xf numFmtId="0" fontId="17" fillId="0" borderId="30" xfId="1" applyFont="1" applyFill="1" applyBorder="1" applyAlignment="1">
      <alignment vertical="center"/>
    </xf>
    <xf numFmtId="164" fontId="18" fillId="0" borderId="33" xfId="1" applyNumberFormat="1" applyFont="1" applyBorder="1" applyAlignment="1">
      <alignment horizontal="right"/>
    </xf>
    <xf numFmtId="164" fontId="14" fillId="0" borderId="36" xfId="1" applyNumberFormat="1" applyFont="1" applyBorder="1" applyAlignment="1">
      <alignment horizontal="center" vertical="center"/>
    </xf>
    <xf numFmtId="164" fontId="14" fillId="0" borderId="37" xfId="1" applyNumberFormat="1" applyFont="1" applyBorder="1" applyAlignment="1">
      <alignment horizontal="center" vertical="center"/>
    </xf>
    <xf numFmtId="164" fontId="14" fillId="0" borderId="37" xfId="1" applyNumberFormat="1" applyFont="1" applyFill="1" applyBorder="1" applyAlignment="1">
      <alignment horizontal="center" vertical="center"/>
    </xf>
    <xf numFmtId="164" fontId="14" fillId="0" borderId="37" xfId="1" applyNumberFormat="1" applyFont="1" applyBorder="1" applyAlignment="1">
      <alignment horizontal="center"/>
    </xf>
    <xf numFmtId="0" fontId="17" fillId="0" borderId="37" xfId="1" applyFont="1" applyFill="1" applyBorder="1" applyAlignment="1">
      <alignment vertical="center"/>
    </xf>
    <xf numFmtId="164" fontId="18" fillId="0" borderId="30" xfId="1" applyNumberFormat="1" applyFont="1" applyBorder="1" applyAlignment="1">
      <alignment horizontal="right"/>
    </xf>
    <xf numFmtId="0" fontId="19" fillId="0" borderId="30" xfId="1" applyFont="1" applyFill="1" applyBorder="1" applyAlignment="1">
      <alignment horizontal="center" vertical="center" wrapText="1"/>
    </xf>
    <xf numFmtId="164" fontId="14" fillId="0" borderId="28" xfId="1" applyNumberFormat="1" applyFont="1" applyBorder="1" applyAlignment="1">
      <alignment horizontal="center"/>
    </xf>
    <xf numFmtId="0" fontId="17" fillId="0" borderId="33" xfId="1" applyFont="1" applyFill="1" applyBorder="1" applyAlignment="1">
      <alignment vertical="center"/>
    </xf>
    <xf numFmtId="164" fontId="14" fillId="0" borderId="37" xfId="1" applyNumberFormat="1" applyFont="1" applyBorder="1" applyAlignment="1">
      <alignment horizontal="left"/>
    </xf>
    <xf numFmtId="164" fontId="18" fillId="0" borderId="37" xfId="1" applyNumberFormat="1" applyFont="1" applyBorder="1" applyAlignment="1">
      <alignment horizontal="right"/>
    </xf>
    <xf numFmtId="0" fontId="19" fillId="0" borderId="33" xfId="1" applyFont="1" applyFill="1" applyBorder="1" applyAlignment="1">
      <alignment vertical="center" wrapText="1"/>
    </xf>
    <xf numFmtId="164" fontId="14" fillId="0" borderId="28" xfId="1" applyNumberFormat="1" applyFont="1" applyFill="1" applyBorder="1" applyAlignment="1">
      <alignment horizontal="center" vertical="center"/>
    </xf>
    <xf numFmtId="0" fontId="19" fillId="0" borderId="27" xfId="1" applyFont="1" applyFill="1" applyBorder="1" applyAlignment="1">
      <alignment vertical="center" wrapText="1"/>
    </xf>
    <xf numFmtId="0" fontId="19" fillId="0" borderId="37" xfId="1" applyFont="1" applyFill="1" applyBorder="1" applyAlignment="1">
      <alignment vertical="center" wrapText="1"/>
    </xf>
    <xf numFmtId="164" fontId="14" fillId="0" borderId="30" xfId="1" applyNumberFormat="1" applyFont="1" applyBorder="1" applyAlignment="1">
      <alignment horizontal="center" vertical="center"/>
    </xf>
    <xf numFmtId="164" fontId="14" fillId="0" borderId="30" xfId="1" applyNumberFormat="1" applyFont="1" applyFill="1" applyBorder="1" applyAlignment="1">
      <alignment horizontal="center" vertical="center"/>
    </xf>
    <xf numFmtId="164" fontId="14" fillId="0" borderId="33" xfId="1" applyNumberFormat="1" applyFont="1" applyBorder="1" applyAlignment="1">
      <alignment horizontal="center" vertical="center"/>
    </xf>
    <xf numFmtId="164" fontId="14" fillId="0" borderId="33" xfId="1" applyNumberFormat="1" applyFont="1" applyBorder="1" applyAlignment="1">
      <alignment horizontal="left"/>
    </xf>
    <xf numFmtId="164" fontId="15" fillId="0" borderId="30" xfId="1" applyNumberFormat="1" applyFont="1" applyBorder="1" applyAlignment="1">
      <alignment horizontal="center" vertical="center"/>
    </xf>
    <xf numFmtId="2" fontId="14" fillId="0" borderId="30" xfId="0" applyNumberFormat="1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49" fontId="20" fillId="0" borderId="0" xfId="0" applyNumberFormat="1" applyFont="1" applyFill="1" applyBorder="1" applyAlignment="1">
      <alignment horizontal="right" vertical="center"/>
    </xf>
    <xf numFmtId="0" fontId="21" fillId="0" borderId="19" xfId="0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0" fontId="25" fillId="0" borderId="33" xfId="0" applyFont="1" applyFill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14" fontId="26" fillId="0" borderId="33" xfId="0" applyNumberFormat="1" applyFont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14" fontId="26" fillId="0" borderId="37" xfId="0" applyNumberFormat="1" applyFont="1" applyBorder="1" applyAlignment="1">
      <alignment horizontal="center" vertical="center"/>
    </xf>
    <xf numFmtId="14" fontId="26" fillId="0" borderId="42" xfId="0" applyNumberFormat="1" applyFont="1" applyBorder="1" applyAlignment="1">
      <alignment horizontal="center" vertical="center"/>
    </xf>
    <xf numFmtId="165" fontId="23" fillId="0" borderId="33" xfId="0" applyNumberFormat="1" applyFont="1" applyBorder="1" applyAlignment="1">
      <alignment horizontal="center" vertical="center"/>
    </xf>
    <xf numFmtId="165" fontId="22" fillId="0" borderId="33" xfId="0" applyNumberFormat="1" applyFont="1" applyBorder="1" applyAlignment="1">
      <alignment horizontal="center" vertical="center"/>
    </xf>
    <xf numFmtId="2" fontId="22" fillId="0" borderId="33" xfId="0" applyNumberFormat="1" applyFont="1" applyFill="1" applyBorder="1" applyAlignment="1">
      <alignment horizontal="center" vertical="center"/>
    </xf>
    <xf numFmtId="2" fontId="22" fillId="0" borderId="42" xfId="0" applyNumberFormat="1" applyFont="1" applyFill="1" applyBorder="1" applyAlignment="1">
      <alignment horizontal="center" vertical="center"/>
    </xf>
    <xf numFmtId="165" fontId="15" fillId="0" borderId="30" xfId="0" applyNumberFormat="1" applyFont="1" applyBorder="1" applyAlignment="1">
      <alignment horizontal="center" vertical="center"/>
    </xf>
    <xf numFmtId="165" fontId="14" fillId="0" borderId="28" xfId="1" applyNumberFormat="1" applyFont="1" applyBorder="1" applyAlignment="1">
      <alignment horizontal="center"/>
    </xf>
    <xf numFmtId="165" fontId="14" fillId="0" borderId="37" xfId="1" applyNumberFormat="1" applyFont="1" applyBorder="1" applyAlignment="1">
      <alignment horizontal="left"/>
    </xf>
    <xf numFmtId="165" fontId="14" fillId="0" borderId="28" xfId="1" applyNumberFormat="1" applyFont="1" applyBorder="1" applyAlignment="1">
      <alignment horizontal="left"/>
    </xf>
    <xf numFmtId="165" fontId="14" fillId="0" borderId="37" xfId="1" applyNumberFormat="1" applyFont="1" applyBorder="1" applyAlignment="1">
      <alignment horizontal="center"/>
    </xf>
    <xf numFmtId="0" fontId="27" fillId="0" borderId="0" xfId="1" applyFont="1" applyFill="1" applyBorder="1" applyAlignment="1">
      <alignment vertical="center"/>
    </xf>
    <xf numFmtId="165" fontId="28" fillId="0" borderId="0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2" fontId="29" fillId="0" borderId="0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165" fontId="23" fillId="0" borderId="42" xfId="0" applyNumberFormat="1" applyFont="1" applyBorder="1" applyAlignment="1">
      <alignment horizontal="center" vertical="center"/>
    </xf>
    <xf numFmtId="165" fontId="22" fillId="0" borderId="42" xfId="0" applyNumberFormat="1" applyFont="1" applyBorder="1" applyAlignment="1">
      <alignment horizontal="center" vertical="center"/>
    </xf>
    <xf numFmtId="165" fontId="15" fillId="0" borderId="42" xfId="0" applyNumberFormat="1" applyFont="1" applyBorder="1" applyAlignment="1">
      <alignment horizontal="center" vertical="center"/>
    </xf>
    <xf numFmtId="164" fontId="18" fillId="0" borderId="42" xfId="1" applyNumberFormat="1" applyFont="1" applyBorder="1" applyAlignment="1">
      <alignment horizontal="right"/>
    </xf>
    <xf numFmtId="165" fontId="14" fillId="0" borderId="37" xfId="0" applyNumberFormat="1" applyFont="1" applyBorder="1" applyAlignment="1">
      <alignment horizontal="center" vertical="center"/>
    </xf>
    <xf numFmtId="165" fontId="14" fillId="0" borderId="37" xfId="0" applyNumberFormat="1" applyFont="1" applyBorder="1" applyAlignment="1"/>
    <xf numFmtId="0" fontId="22" fillId="0" borderId="20" xfId="0" applyFont="1" applyBorder="1" applyAlignment="1">
      <alignment horizontal="center" vertical="center"/>
    </xf>
    <xf numFmtId="0" fontId="14" fillId="0" borderId="12" xfId="1" applyFont="1" applyFill="1" applyBorder="1" applyAlignment="1">
      <alignment horizontal="center" vertical="center" wrapText="1"/>
    </xf>
    <xf numFmtId="0" fontId="14" fillId="0" borderId="43" xfId="1" applyFont="1" applyFill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 wrapText="1"/>
    </xf>
    <xf numFmtId="0" fontId="19" fillId="0" borderId="43" xfId="1" applyFont="1" applyFill="1" applyBorder="1" applyAlignment="1">
      <alignment horizontal="center" vertical="center" wrapText="1"/>
    </xf>
    <xf numFmtId="0" fontId="17" fillId="0" borderId="42" xfId="1" applyFont="1" applyFill="1" applyBorder="1" applyAlignment="1">
      <alignment vertical="center"/>
    </xf>
    <xf numFmtId="0" fontId="11" fillId="0" borderId="45" xfId="1" applyFont="1" applyFill="1" applyBorder="1" applyAlignment="1">
      <alignment horizontal="center" vertical="center" wrapText="1"/>
    </xf>
    <xf numFmtId="0" fontId="11" fillId="2" borderId="33" xfId="2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14" fontId="26" fillId="0" borderId="28" xfId="0" applyNumberFormat="1" applyFont="1" applyBorder="1" applyAlignment="1">
      <alignment horizontal="center" vertical="center"/>
    </xf>
    <xf numFmtId="164" fontId="14" fillId="0" borderId="28" xfId="1" applyNumberFormat="1" applyFont="1" applyBorder="1" applyAlignment="1">
      <alignment horizontal="center" vertical="center"/>
    </xf>
    <xf numFmtId="0" fontId="17" fillId="0" borderId="28" xfId="1" applyFont="1" applyFill="1" applyBorder="1" applyAlignment="1">
      <alignment vertical="center"/>
    </xf>
    <xf numFmtId="0" fontId="19" fillId="0" borderId="28" xfId="1" applyFont="1" applyFill="1" applyBorder="1" applyAlignment="1">
      <alignment vertical="center" wrapText="1"/>
    </xf>
    <xf numFmtId="0" fontId="11" fillId="0" borderId="46" xfId="1" applyFont="1" applyFill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/>
    </xf>
    <xf numFmtId="0" fontId="9" fillId="2" borderId="14" xfId="3" applyFont="1" applyFill="1" applyBorder="1" applyAlignment="1">
      <alignment vertical="center"/>
    </xf>
    <xf numFmtId="0" fontId="9" fillId="2" borderId="16" xfId="3" applyFont="1" applyFill="1" applyBorder="1" applyAlignment="1">
      <alignment vertical="center"/>
    </xf>
    <xf numFmtId="0" fontId="3" fillId="0" borderId="33" xfId="3" applyFont="1" applyBorder="1" applyAlignment="1">
      <alignment vertical="center"/>
    </xf>
    <xf numFmtId="49" fontId="3" fillId="0" borderId="33" xfId="3" applyNumberFormat="1" applyFont="1" applyBorder="1" applyAlignment="1">
      <alignment horizontal="left" vertical="center"/>
    </xf>
    <xf numFmtId="14" fontId="3" fillId="0" borderId="33" xfId="3" applyNumberFormat="1" applyFont="1" applyBorder="1" applyAlignment="1">
      <alignment vertical="center"/>
    </xf>
    <xf numFmtId="0" fontId="3" fillId="0" borderId="33" xfId="4" applyFont="1" applyBorder="1" applyAlignment="1">
      <alignment horizontal="left" vertical="center"/>
    </xf>
    <xf numFmtId="0" fontId="3" fillId="0" borderId="33" xfId="4" applyFont="1" applyBorder="1" applyAlignment="1">
      <alignment horizontal="center" vertical="center"/>
    </xf>
    <xf numFmtId="49" fontId="3" fillId="0" borderId="33" xfId="4" applyNumberFormat="1" applyFont="1" applyBorder="1" applyAlignment="1">
      <alignment vertical="center"/>
    </xf>
    <xf numFmtId="0" fontId="3" fillId="0" borderId="33" xfId="3" applyFont="1" applyBorder="1" applyAlignment="1">
      <alignment horizontal="center" vertical="center"/>
    </xf>
    <xf numFmtId="0" fontId="3" fillId="0" borderId="33" xfId="3" applyFont="1" applyBorder="1" applyAlignment="1">
      <alignment horizontal="right" vertical="center"/>
    </xf>
    <xf numFmtId="0" fontId="16" fillId="0" borderId="33" xfId="3" applyBorder="1"/>
    <xf numFmtId="2" fontId="3" fillId="0" borderId="33" xfId="3" applyNumberFormat="1" applyFont="1" applyBorder="1" applyAlignment="1">
      <alignment vertical="center"/>
    </xf>
    <xf numFmtId="49" fontId="3" fillId="0" borderId="33" xfId="3" applyNumberFormat="1" applyFont="1" applyBorder="1" applyAlignment="1">
      <alignment vertical="center"/>
    </xf>
    <xf numFmtId="0" fontId="3" fillId="0" borderId="33" xfId="3" applyFont="1" applyBorder="1" applyAlignment="1">
      <alignment horizontal="left" vertical="center"/>
    </xf>
    <xf numFmtId="9" fontId="3" fillId="0" borderId="33" xfId="3" applyNumberFormat="1" applyFont="1" applyBorder="1" applyAlignment="1">
      <alignment horizontal="left" vertical="center"/>
    </xf>
    <xf numFmtId="49" fontId="3" fillId="0" borderId="33" xfId="4" applyNumberFormat="1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2" fontId="3" fillId="0" borderId="33" xfId="4" applyNumberFormat="1" applyFont="1" applyBorder="1" applyAlignment="1">
      <alignment vertical="center"/>
    </xf>
    <xf numFmtId="0" fontId="9" fillId="2" borderId="13" xfId="3" applyFont="1" applyFill="1" applyBorder="1" applyAlignment="1">
      <alignment horizontal="center" vertical="center"/>
    </xf>
    <xf numFmtId="0" fontId="9" fillId="2" borderId="14" xfId="3" applyFont="1" applyFill="1" applyBorder="1" applyAlignment="1">
      <alignment horizontal="center" vertical="center"/>
    </xf>
    <xf numFmtId="0" fontId="3" fillId="0" borderId="22" xfId="3" applyFont="1" applyBorder="1" applyAlignment="1">
      <alignment horizontal="center" vertical="center"/>
    </xf>
    <xf numFmtId="0" fontId="3" fillId="0" borderId="23" xfId="3" applyFont="1" applyBorder="1" applyAlignment="1">
      <alignment horizontal="center" vertical="center"/>
    </xf>
    <xf numFmtId="0" fontId="3" fillId="0" borderId="25" xfId="3" applyFont="1" applyBorder="1" applyAlignment="1">
      <alignment horizontal="center" vertical="center"/>
    </xf>
    <xf numFmtId="0" fontId="9" fillId="2" borderId="47" xfId="3" applyFont="1" applyFill="1" applyBorder="1" applyAlignment="1">
      <alignment horizontal="center" vertical="center"/>
    </xf>
    <xf numFmtId="0" fontId="9" fillId="2" borderId="48" xfId="3" applyFont="1" applyFill="1" applyBorder="1" applyAlignment="1">
      <alignment horizontal="center" vertical="center"/>
    </xf>
    <xf numFmtId="0" fontId="9" fillId="2" borderId="49" xfId="3" applyFont="1" applyFill="1" applyBorder="1" applyAlignment="1">
      <alignment horizontal="center" vertical="center"/>
    </xf>
    <xf numFmtId="0" fontId="3" fillId="0" borderId="52" xfId="3" applyFont="1" applyBorder="1" applyAlignment="1">
      <alignment horizontal="center" vertical="center"/>
    </xf>
    <xf numFmtId="0" fontId="3" fillId="0" borderId="50" xfId="3" applyFont="1" applyBorder="1" applyAlignment="1">
      <alignment horizontal="center" vertical="center"/>
    </xf>
    <xf numFmtId="0" fontId="3" fillId="0" borderId="51" xfId="3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11" fillId="2" borderId="31" xfId="1" applyFont="1" applyFill="1" applyBorder="1" applyAlignment="1">
      <alignment horizontal="center" vertical="center" wrapText="1"/>
    </xf>
    <xf numFmtId="0" fontId="11" fillId="2" borderId="34" xfId="1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9" fillId="2" borderId="6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9" fillId="2" borderId="11" xfId="1" applyFont="1" applyFill="1" applyBorder="1" applyAlignment="1">
      <alignment horizontal="left" vertical="center"/>
    </xf>
    <xf numFmtId="0" fontId="11" fillId="2" borderId="29" xfId="1" applyFont="1" applyFill="1" applyBorder="1" applyAlignment="1">
      <alignment horizontal="center" vertical="center"/>
    </xf>
    <xf numFmtId="0" fontId="11" fillId="2" borderId="32" xfId="1" applyFont="1" applyFill="1" applyBorder="1" applyAlignment="1">
      <alignment horizontal="center" vertical="center"/>
    </xf>
    <xf numFmtId="0" fontId="11" fillId="2" borderId="30" xfId="2" applyFont="1" applyFill="1" applyBorder="1" applyAlignment="1">
      <alignment horizontal="center" vertical="center" wrapText="1"/>
    </xf>
    <xf numFmtId="0" fontId="11" fillId="2" borderId="33" xfId="2" applyFont="1" applyFill="1" applyBorder="1" applyAlignment="1">
      <alignment horizontal="center" vertical="center" wrapText="1"/>
    </xf>
    <xf numFmtId="0" fontId="11" fillId="2" borderId="30" xfId="1" applyFont="1" applyFill="1" applyBorder="1" applyAlignment="1">
      <alignment horizontal="center" vertical="center" wrapText="1"/>
    </xf>
    <xf numFmtId="0" fontId="13" fillId="2" borderId="30" xfId="1" applyFont="1" applyFill="1" applyBorder="1" applyAlignment="1">
      <alignment horizontal="center" vertical="center" wrapText="1"/>
    </xf>
    <xf numFmtId="0" fontId="13" fillId="2" borderId="33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7" fillId="0" borderId="0" xfId="1" applyNumberFormat="1" applyFont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4" xfId="3"/>
    <cellStyle name="Обычный 5 2" xfId="4"/>
    <cellStyle name="Обычный_Стартовый протокол Смирнов_20101106_Result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3.jpeg"/><Relationship Id="rId7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microsoft.com/office/2007/relationships/hdphoto" Target="../media/hdphoto1.wdp"/><Relationship Id="rId10" Type="http://schemas.microsoft.com/office/2007/relationships/hdphoto" Target="NULL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0</xdr:row>
      <xdr:rowOff>180975</xdr:rowOff>
    </xdr:from>
    <xdr:to>
      <xdr:col>2</xdr:col>
      <xdr:colOff>739367</xdr:colOff>
      <xdr:row>3</xdr:row>
      <xdr:rowOff>14287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61A89230-28C9-451F-B331-DDD496B3A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90601" y="180975"/>
          <a:ext cx="729841" cy="500062"/>
        </a:xfrm>
        <a:prstGeom prst="rect">
          <a:avLst/>
        </a:prstGeom>
      </xdr:spPr>
    </xdr:pic>
    <xdr:clientData/>
  </xdr:twoCellAnchor>
  <xdr:twoCellAnchor editAs="oneCell">
    <xdr:from>
      <xdr:col>0</xdr:col>
      <xdr:colOff>242607</xdr:colOff>
      <xdr:row>0</xdr:row>
      <xdr:rowOff>180975</xdr:rowOff>
    </xdr:from>
    <xdr:to>
      <xdr:col>2</xdr:col>
      <xdr:colOff>205076</xdr:colOff>
      <xdr:row>3</xdr:row>
      <xdr:rowOff>9301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DC079FDF-733C-40D6-8550-E983A71BB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42607" y="180975"/>
          <a:ext cx="943544" cy="49507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91915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63946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14</xdr:col>
      <xdr:colOff>200025</xdr:colOff>
      <xdr:row>0</xdr:row>
      <xdr:rowOff>152400</xdr:rowOff>
    </xdr:from>
    <xdr:to>
      <xdr:col>14</xdr:col>
      <xdr:colOff>711200</xdr:colOff>
      <xdr:row>3</xdr:row>
      <xdr:rowOff>0</xdr:rowOff>
    </xdr:to>
    <xdr:pic>
      <xdr:nvPicPr>
        <xdr:cNvPr id="6" name="Рисунок 1" descr="s_peter3.gif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391900" y="152400"/>
          <a:ext cx="5111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145255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623132"/>
          <a:ext cx="4762" cy="34528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117286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603288"/>
          <a:ext cx="356" cy="479236"/>
        </a:xfrm>
        <a:prstGeom prst="rect">
          <a:avLst/>
        </a:prstGeom>
      </xdr:spPr>
    </xdr:pic>
    <xdr:clientData/>
  </xdr:twoCellAnchor>
  <xdr:twoCellAnchor editAs="oneCell">
    <xdr:from>
      <xdr:col>14</xdr:col>
      <xdr:colOff>230152</xdr:colOff>
      <xdr:row>0</xdr:row>
      <xdr:rowOff>114300</xdr:rowOff>
    </xdr:from>
    <xdr:to>
      <xdr:col>14</xdr:col>
      <xdr:colOff>720725</xdr:colOff>
      <xdr:row>2</xdr:row>
      <xdr:rowOff>114300</xdr:rowOff>
    </xdr:to>
    <xdr:pic>
      <xdr:nvPicPr>
        <xdr:cNvPr id="10" name="Рисунок 1" descr="s_peter3.gif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22027" y="114300"/>
          <a:ext cx="490573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145255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623132"/>
          <a:ext cx="4762" cy="34528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117286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603288"/>
          <a:ext cx="356" cy="47923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66515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665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16321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378271"/>
        </a:xfrm>
        <a:prstGeom prst="rect">
          <a:avLst/>
        </a:prstGeom>
      </xdr:spPr>
    </xdr:pic>
    <xdr:clientData/>
  </xdr:twoCellAnchor>
  <xdr:twoCellAnchor editAs="oneCell">
    <xdr:from>
      <xdr:col>14</xdr:col>
      <xdr:colOff>200025</xdr:colOff>
      <xdr:row>0</xdr:row>
      <xdr:rowOff>152400</xdr:rowOff>
    </xdr:from>
    <xdr:to>
      <xdr:col>14</xdr:col>
      <xdr:colOff>711200</xdr:colOff>
      <xdr:row>3</xdr:row>
      <xdr:rowOff>0</xdr:rowOff>
    </xdr:to>
    <xdr:pic>
      <xdr:nvPicPr>
        <xdr:cNvPr id="16" name="Рисунок 1" descr="s_peter3.gif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391900" y="152400"/>
          <a:ext cx="5111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91915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63946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91915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63946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91915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63946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91915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63946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91915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63946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91915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63946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149065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121096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149065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121096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149065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121096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149065</xdr:rowOff>
    </xdr:to>
    <xdr:pic>
      <xdr:nvPicPr>
        <xdr:cNvPr id="35" name="Рисунок 34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121096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149065</xdr:rowOff>
    </xdr:to>
    <xdr:pic>
      <xdr:nvPicPr>
        <xdr:cNvPr id="37" name="Рисунок 36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121096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149065</xdr:rowOff>
    </xdr:to>
    <xdr:pic>
      <xdr:nvPicPr>
        <xdr:cNvPr id="39" name="Рисунок 38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121096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49</xdr:row>
      <xdr:rowOff>44290</xdr:rowOff>
    </xdr:to>
    <xdr:pic>
      <xdr:nvPicPr>
        <xdr:cNvPr id="41" name="Рисунок 40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4062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50</xdr:row>
      <xdr:rowOff>44896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5687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49</xdr:row>
      <xdr:rowOff>44290</xdr:rowOff>
    </xdr:to>
    <xdr:pic>
      <xdr:nvPicPr>
        <xdr:cNvPr id="43" name="Рисунок 42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4062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50</xdr:row>
      <xdr:rowOff>44896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5687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49</xdr:row>
      <xdr:rowOff>44290</xdr:rowOff>
    </xdr:to>
    <xdr:pic>
      <xdr:nvPicPr>
        <xdr:cNvPr id="45" name="Рисунок 44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4062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50</xdr:row>
      <xdr:rowOff>44896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5687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49</xdr:row>
      <xdr:rowOff>44290</xdr:rowOff>
    </xdr:to>
    <xdr:pic>
      <xdr:nvPicPr>
        <xdr:cNvPr id="47" name="Рисунок 46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4062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50</xdr:row>
      <xdr:rowOff>44896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5687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49</xdr:row>
      <xdr:rowOff>101440</xdr:rowOff>
    </xdr:to>
    <xdr:pic>
      <xdr:nvPicPr>
        <xdr:cNvPr id="49" name="Рисунок 48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4633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50</xdr:row>
      <xdr:rowOff>130621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6544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105250</xdr:rowOff>
    </xdr:to>
    <xdr:pic>
      <xdr:nvPicPr>
        <xdr:cNvPr id="51" name="Рисунок 50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623132"/>
          <a:ext cx="4762" cy="30527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77281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603288"/>
          <a:ext cx="356" cy="43923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105250</xdr:rowOff>
    </xdr:to>
    <xdr:pic>
      <xdr:nvPicPr>
        <xdr:cNvPr id="53" name="Рисунок 52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623132"/>
          <a:ext cx="4762" cy="30527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77281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603288"/>
          <a:ext cx="356" cy="43923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49</xdr:row>
      <xdr:rowOff>76040</xdr:rowOff>
    </xdr:to>
    <xdr:pic>
      <xdr:nvPicPr>
        <xdr:cNvPr id="55" name="Рисунок 54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4379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50</xdr:row>
      <xdr:rowOff>54421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5782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63340</xdr:rowOff>
    </xdr:to>
    <xdr:pic>
      <xdr:nvPicPr>
        <xdr:cNvPr id="57" name="Рисунок 56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35371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116680</xdr:rowOff>
    </xdr:to>
    <xdr:pic>
      <xdr:nvPicPr>
        <xdr:cNvPr id="59" name="Рисунок 58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623132"/>
          <a:ext cx="4762" cy="31670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88711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603288"/>
          <a:ext cx="356" cy="45066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116680</xdr:rowOff>
    </xdr:to>
    <xdr:pic>
      <xdr:nvPicPr>
        <xdr:cNvPr id="61" name="Рисунок 60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623132"/>
          <a:ext cx="4762" cy="31670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88711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603288"/>
          <a:ext cx="356" cy="45066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37940</xdr:rowOff>
    </xdr:to>
    <xdr:pic>
      <xdr:nvPicPr>
        <xdr:cNvPr id="63" name="Рисунок 62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379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48</xdr:row>
      <xdr:rowOff>149671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3496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63340</xdr:rowOff>
    </xdr:to>
    <xdr:pic>
      <xdr:nvPicPr>
        <xdr:cNvPr id="65" name="Рисунок 64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35371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63340</xdr:rowOff>
    </xdr:to>
    <xdr:pic>
      <xdr:nvPicPr>
        <xdr:cNvPr id="67" name="Рисунок 66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35371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63340</xdr:rowOff>
    </xdr:to>
    <xdr:pic>
      <xdr:nvPicPr>
        <xdr:cNvPr id="69" name="Рисунок 68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35371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63340</xdr:rowOff>
    </xdr:to>
    <xdr:pic>
      <xdr:nvPicPr>
        <xdr:cNvPr id="71" name="Рисунок 70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35371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63340</xdr:rowOff>
    </xdr:to>
    <xdr:pic>
      <xdr:nvPicPr>
        <xdr:cNvPr id="73" name="Рисунок 72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35371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63340</xdr:rowOff>
    </xdr:to>
    <xdr:pic>
      <xdr:nvPicPr>
        <xdr:cNvPr id="75" name="Рисунок 74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35371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120490</xdr:rowOff>
    </xdr:to>
    <xdr:pic>
      <xdr:nvPicPr>
        <xdr:cNvPr id="77" name="Рисунок 76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3205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92521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544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120490</xdr:rowOff>
    </xdr:to>
    <xdr:pic>
      <xdr:nvPicPr>
        <xdr:cNvPr id="79" name="Рисунок 78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3205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92521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544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120490</xdr:rowOff>
    </xdr:to>
    <xdr:pic>
      <xdr:nvPicPr>
        <xdr:cNvPr id="81" name="Рисунок 80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3205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92521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544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120490</xdr:rowOff>
    </xdr:to>
    <xdr:pic>
      <xdr:nvPicPr>
        <xdr:cNvPr id="83" name="Рисунок 82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3205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92521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544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120490</xdr:rowOff>
    </xdr:to>
    <xdr:pic>
      <xdr:nvPicPr>
        <xdr:cNvPr id="85" name="Рисунок 84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3205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92521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544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120490</xdr:rowOff>
    </xdr:to>
    <xdr:pic>
      <xdr:nvPicPr>
        <xdr:cNvPr id="87" name="Рисунок 86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3205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92521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4544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49</xdr:row>
      <xdr:rowOff>15715</xdr:rowOff>
    </xdr:to>
    <xdr:pic>
      <xdr:nvPicPr>
        <xdr:cNvPr id="89" name="Рисунок 88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3776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149671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5116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49</xdr:row>
      <xdr:rowOff>15715</xdr:rowOff>
    </xdr:to>
    <xdr:pic>
      <xdr:nvPicPr>
        <xdr:cNvPr id="91" name="Рисунок 90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3776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149671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5116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49</xdr:row>
      <xdr:rowOff>15715</xdr:rowOff>
    </xdr:to>
    <xdr:pic>
      <xdr:nvPicPr>
        <xdr:cNvPr id="93" name="Рисунок 92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3776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149671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5116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49</xdr:row>
      <xdr:rowOff>15715</xdr:rowOff>
    </xdr:to>
    <xdr:pic>
      <xdr:nvPicPr>
        <xdr:cNvPr id="95" name="Рисунок 94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3776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149671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5116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49</xdr:row>
      <xdr:rowOff>72865</xdr:rowOff>
    </xdr:to>
    <xdr:pic>
      <xdr:nvPicPr>
        <xdr:cNvPr id="97" name="Рисунок 96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4348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50</xdr:row>
      <xdr:rowOff>73471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5973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76675</xdr:rowOff>
    </xdr:to>
    <xdr:pic>
      <xdr:nvPicPr>
        <xdr:cNvPr id="99" name="Рисунок 98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623132"/>
          <a:ext cx="4762" cy="27670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48706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603288"/>
          <a:ext cx="356" cy="41065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48</xdr:row>
      <xdr:rowOff>76675</xdr:rowOff>
    </xdr:to>
    <xdr:pic>
      <xdr:nvPicPr>
        <xdr:cNvPr id="101" name="Рисунок 100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623132"/>
          <a:ext cx="4762" cy="27670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48706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603288"/>
          <a:ext cx="356" cy="41065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47</xdr:row>
      <xdr:rowOff>0</xdr:rowOff>
    </xdr:from>
    <xdr:to>
      <xdr:col>6</xdr:col>
      <xdr:colOff>1290637</xdr:colOff>
      <xdr:row>49</xdr:row>
      <xdr:rowOff>47465</xdr:rowOff>
    </xdr:to>
    <xdr:pic>
      <xdr:nvPicPr>
        <xdr:cNvPr id="103" name="Рисунок 102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4094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47</xdr:row>
      <xdr:rowOff>0</xdr:rowOff>
    </xdr:from>
    <xdr:to>
      <xdr:col>6</xdr:col>
      <xdr:colOff>1611668</xdr:colOff>
      <xdr:row>49</xdr:row>
      <xdr:rowOff>159196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927138"/>
          <a:ext cx="356" cy="521146"/>
        </a:xfrm>
        <a:prstGeom prst="rect">
          <a:avLst/>
        </a:prstGeom>
      </xdr:spPr>
    </xdr:pic>
    <xdr:clientData/>
  </xdr:twoCellAnchor>
  <xdr:twoCellAnchor>
    <xdr:from>
      <xdr:col>8</xdr:col>
      <xdr:colOff>190500</xdr:colOff>
      <xdr:row>47</xdr:row>
      <xdr:rowOff>38100</xdr:rowOff>
    </xdr:from>
    <xdr:to>
      <xdr:col>10</xdr:col>
      <xdr:colOff>95250</xdr:colOff>
      <xdr:row>53</xdr:row>
      <xdr:rowOff>28575</xdr:rowOff>
    </xdr:to>
    <xdr:pic>
      <xdr:nvPicPr>
        <xdr:cNvPr id="105" name="Рисунок 104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53350" y="14087475"/>
          <a:ext cx="11811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676275</xdr:colOff>
      <xdr:row>48</xdr:row>
      <xdr:rowOff>0</xdr:rowOff>
    </xdr:from>
    <xdr:to>
      <xdr:col>6</xdr:col>
      <xdr:colOff>1143000</xdr:colOff>
      <xdr:row>53</xdr:row>
      <xdr:rowOff>142875</xdr:rowOff>
    </xdr:to>
    <xdr:pic>
      <xdr:nvPicPr>
        <xdr:cNvPr id="106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419600" y="11610975"/>
          <a:ext cx="1733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200025</xdr:colOff>
      <xdr:row>48</xdr:row>
      <xdr:rowOff>9525</xdr:rowOff>
    </xdr:from>
    <xdr:to>
      <xdr:col>14</xdr:col>
      <xdr:colOff>222250</xdr:colOff>
      <xdr:row>54</xdr:row>
      <xdr:rowOff>57150</xdr:rowOff>
    </xdr:to>
    <xdr:pic>
      <xdr:nvPicPr>
        <xdr:cNvPr id="108" name="Рисунок 7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515600" y="11620500"/>
          <a:ext cx="8985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1285875</xdr:colOff>
      <xdr:row>46</xdr:row>
      <xdr:rowOff>59532</xdr:rowOff>
    </xdr:from>
    <xdr:to>
      <xdr:col>6</xdr:col>
      <xdr:colOff>1290637</xdr:colOff>
      <xdr:row>47</xdr:row>
      <xdr:rowOff>132397</xdr:rowOff>
    </xdr:to>
    <xdr:pic>
      <xdr:nvPicPr>
        <xdr:cNvPr id="107" name="Рисунок 10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44</xdr:row>
      <xdr:rowOff>59532</xdr:rowOff>
    </xdr:from>
    <xdr:to>
      <xdr:col>6</xdr:col>
      <xdr:colOff>1290637</xdr:colOff>
      <xdr:row>46</xdr:row>
      <xdr:rowOff>23812</xdr:rowOff>
    </xdr:to>
    <xdr:pic>
      <xdr:nvPicPr>
        <xdr:cNvPr id="109" name="Рисунок 10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34528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44</xdr:row>
      <xdr:rowOff>39688</xdr:rowOff>
    </xdr:from>
    <xdr:to>
      <xdr:col>6</xdr:col>
      <xdr:colOff>1611668</xdr:colOff>
      <xdr:row>46</xdr:row>
      <xdr:rowOff>137924</xdr:rowOff>
    </xdr:to>
    <xdr:pic>
      <xdr:nvPicPr>
        <xdr:cNvPr id="110" name="Рисунок 10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10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7923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44</xdr:row>
      <xdr:rowOff>59532</xdr:rowOff>
    </xdr:from>
    <xdr:to>
      <xdr:col>6</xdr:col>
      <xdr:colOff>1290637</xdr:colOff>
      <xdr:row>46</xdr:row>
      <xdr:rowOff>23812</xdr:rowOff>
    </xdr:to>
    <xdr:pic>
      <xdr:nvPicPr>
        <xdr:cNvPr id="111" name="Рисунок 11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34528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44</xdr:row>
      <xdr:rowOff>39688</xdr:rowOff>
    </xdr:from>
    <xdr:to>
      <xdr:col>6</xdr:col>
      <xdr:colOff>1611668</xdr:colOff>
      <xdr:row>46</xdr:row>
      <xdr:rowOff>137924</xdr:rowOff>
    </xdr:to>
    <xdr:pic>
      <xdr:nvPicPr>
        <xdr:cNvPr id="112" name="Рисунок 11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10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7923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67</xdr:row>
      <xdr:rowOff>59532</xdr:rowOff>
    </xdr:from>
    <xdr:to>
      <xdr:col>6</xdr:col>
      <xdr:colOff>1290637</xdr:colOff>
      <xdr:row>69</xdr:row>
      <xdr:rowOff>2222</xdr:rowOff>
    </xdr:to>
    <xdr:pic>
      <xdr:nvPicPr>
        <xdr:cNvPr id="113" name="Рисунок 11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654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46</xdr:row>
      <xdr:rowOff>59532</xdr:rowOff>
    </xdr:from>
    <xdr:to>
      <xdr:col>6</xdr:col>
      <xdr:colOff>1290637</xdr:colOff>
      <xdr:row>47</xdr:row>
      <xdr:rowOff>132397</xdr:rowOff>
    </xdr:to>
    <xdr:pic>
      <xdr:nvPicPr>
        <xdr:cNvPr id="114" name="Рисунок 113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46</xdr:row>
      <xdr:rowOff>59532</xdr:rowOff>
    </xdr:from>
    <xdr:to>
      <xdr:col>6</xdr:col>
      <xdr:colOff>1290637</xdr:colOff>
      <xdr:row>47</xdr:row>
      <xdr:rowOff>132397</xdr:rowOff>
    </xdr:to>
    <xdr:pic>
      <xdr:nvPicPr>
        <xdr:cNvPr id="115" name="Рисунок 11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46</xdr:row>
      <xdr:rowOff>59532</xdr:rowOff>
    </xdr:from>
    <xdr:to>
      <xdr:col>6</xdr:col>
      <xdr:colOff>1290637</xdr:colOff>
      <xdr:row>47</xdr:row>
      <xdr:rowOff>132397</xdr:rowOff>
    </xdr:to>
    <xdr:pic>
      <xdr:nvPicPr>
        <xdr:cNvPr id="116" name="Рисунок 115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46</xdr:row>
      <xdr:rowOff>59532</xdr:rowOff>
    </xdr:from>
    <xdr:to>
      <xdr:col>6</xdr:col>
      <xdr:colOff>1290637</xdr:colOff>
      <xdr:row>47</xdr:row>
      <xdr:rowOff>132397</xdr:rowOff>
    </xdr:to>
    <xdr:pic>
      <xdr:nvPicPr>
        <xdr:cNvPr id="117" name="Рисунок 11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46</xdr:row>
      <xdr:rowOff>59532</xdr:rowOff>
    </xdr:from>
    <xdr:to>
      <xdr:col>6</xdr:col>
      <xdr:colOff>1290637</xdr:colOff>
      <xdr:row>47</xdr:row>
      <xdr:rowOff>132397</xdr:rowOff>
    </xdr:to>
    <xdr:pic>
      <xdr:nvPicPr>
        <xdr:cNvPr id="118" name="Рисунок 117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46</xdr:row>
      <xdr:rowOff>59532</xdr:rowOff>
    </xdr:from>
    <xdr:to>
      <xdr:col>6</xdr:col>
      <xdr:colOff>1290637</xdr:colOff>
      <xdr:row>47</xdr:row>
      <xdr:rowOff>132397</xdr:rowOff>
    </xdr:to>
    <xdr:pic>
      <xdr:nvPicPr>
        <xdr:cNvPr id="119" name="Рисунок 11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44</xdr:row>
      <xdr:rowOff>59532</xdr:rowOff>
    </xdr:from>
    <xdr:to>
      <xdr:col>6</xdr:col>
      <xdr:colOff>1290637</xdr:colOff>
      <xdr:row>45</xdr:row>
      <xdr:rowOff>174307</xdr:rowOff>
    </xdr:to>
    <xdr:pic>
      <xdr:nvPicPr>
        <xdr:cNvPr id="120" name="Рисунок 119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30527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44</xdr:row>
      <xdr:rowOff>39688</xdr:rowOff>
    </xdr:from>
    <xdr:to>
      <xdr:col>6</xdr:col>
      <xdr:colOff>1611668</xdr:colOff>
      <xdr:row>46</xdr:row>
      <xdr:rowOff>97919</xdr:rowOff>
    </xdr:to>
    <xdr:pic>
      <xdr:nvPicPr>
        <xdr:cNvPr id="121" name="Рисунок 120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10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3923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44</xdr:row>
      <xdr:rowOff>59532</xdr:rowOff>
    </xdr:from>
    <xdr:to>
      <xdr:col>6</xdr:col>
      <xdr:colOff>1290637</xdr:colOff>
      <xdr:row>45</xdr:row>
      <xdr:rowOff>174307</xdr:rowOff>
    </xdr:to>
    <xdr:pic>
      <xdr:nvPicPr>
        <xdr:cNvPr id="122" name="Рисунок 121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30527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44</xdr:row>
      <xdr:rowOff>39688</xdr:rowOff>
    </xdr:from>
    <xdr:to>
      <xdr:col>6</xdr:col>
      <xdr:colOff>1611668</xdr:colOff>
      <xdr:row>46</xdr:row>
      <xdr:rowOff>97919</xdr:rowOff>
    </xdr:to>
    <xdr:pic>
      <xdr:nvPicPr>
        <xdr:cNvPr id="123" name="Рисунок 122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10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3923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46</xdr:row>
      <xdr:rowOff>59532</xdr:rowOff>
    </xdr:from>
    <xdr:to>
      <xdr:col>6</xdr:col>
      <xdr:colOff>1290637</xdr:colOff>
      <xdr:row>47</xdr:row>
      <xdr:rowOff>132397</xdr:rowOff>
    </xdr:to>
    <xdr:pic>
      <xdr:nvPicPr>
        <xdr:cNvPr id="124" name="Рисунок 123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44</xdr:row>
      <xdr:rowOff>59532</xdr:rowOff>
    </xdr:from>
    <xdr:to>
      <xdr:col>6</xdr:col>
      <xdr:colOff>1290637</xdr:colOff>
      <xdr:row>45</xdr:row>
      <xdr:rowOff>185737</xdr:rowOff>
    </xdr:to>
    <xdr:pic>
      <xdr:nvPicPr>
        <xdr:cNvPr id="125" name="Рисунок 12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31670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44</xdr:row>
      <xdr:rowOff>39688</xdr:rowOff>
    </xdr:from>
    <xdr:to>
      <xdr:col>6</xdr:col>
      <xdr:colOff>1611668</xdr:colOff>
      <xdr:row>46</xdr:row>
      <xdr:rowOff>109349</xdr:rowOff>
    </xdr:to>
    <xdr:pic>
      <xdr:nvPicPr>
        <xdr:cNvPr id="126" name="Рисунок 125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10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5066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44</xdr:row>
      <xdr:rowOff>59532</xdr:rowOff>
    </xdr:from>
    <xdr:to>
      <xdr:col>6</xdr:col>
      <xdr:colOff>1290637</xdr:colOff>
      <xdr:row>45</xdr:row>
      <xdr:rowOff>185737</xdr:rowOff>
    </xdr:to>
    <xdr:pic>
      <xdr:nvPicPr>
        <xdr:cNvPr id="127" name="Рисунок 12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31670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44</xdr:row>
      <xdr:rowOff>39688</xdr:rowOff>
    </xdr:from>
    <xdr:to>
      <xdr:col>6</xdr:col>
      <xdr:colOff>1611668</xdr:colOff>
      <xdr:row>46</xdr:row>
      <xdr:rowOff>109349</xdr:rowOff>
    </xdr:to>
    <xdr:pic>
      <xdr:nvPicPr>
        <xdr:cNvPr id="128" name="Рисунок 12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10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5066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46</xdr:row>
      <xdr:rowOff>59532</xdr:rowOff>
    </xdr:from>
    <xdr:to>
      <xdr:col>6</xdr:col>
      <xdr:colOff>1290637</xdr:colOff>
      <xdr:row>47</xdr:row>
      <xdr:rowOff>106997</xdr:rowOff>
    </xdr:to>
    <xdr:pic>
      <xdr:nvPicPr>
        <xdr:cNvPr id="129" name="Рисунок 12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37965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46</xdr:row>
      <xdr:rowOff>59532</xdr:rowOff>
    </xdr:from>
    <xdr:to>
      <xdr:col>6</xdr:col>
      <xdr:colOff>1290637</xdr:colOff>
      <xdr:row>47</xdr:row>
      <xdr:rowOff>132397</xdr:rowOff>
    </xdr:to>
    <xdr:pic>
      <xdr:nvPicPr>
        <xdr:cNvPr id="130" name="Рисунок 129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46</xdr:row>
      <xdr:rowOff>59532</xdr:rowOff>
    </xdr:from>
    <xdr:to>
      <xdr:col>6</xdr:col>
      <xdr:colOff>1290637</xdr:colOff>
      <xdr:row>47</xdr:row>
      <xdr:rowOff>132397</xdr:rowOff>
    </xdr:to>
    <xdr:pic>
      <xdr:nvPicPr>
        <xdr:cNvPr id="131" name="Рисунок 13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46</xdr:row>
      <xdr:rowOff>59532</xdr:rowOff>
    </xdr:from>
    <xdr:to>
      <xdr:col>6</xdr:col>
      <xdr:colOff>1290637</xdr:colOff>
      <xdr:row>47</xdr:row>
      <xdr:rowOff>132397</xdr:rowOff>
    </xdr:to>
    <xdr:pic>
      <xdr:nvPicPr>
        <xdr:cNvPr id="132" name="Рисунок 131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46</xdr:row>
      <xdr:rowOff>59532</xdr:rowOff>
    </xdr:from>
    <xdr:to>
      <xdr:col>6</xdr:col>
      <xdr:colOff>1290637</xdr:colOff>
      <xdr:row>47</xdr:row>
      <xdr:rowOff>132397</xdr:rowOff>
    </xdr:to>
    <xdr:pic>
      <xdr:nvPicPr>
        <xdr:cNvPr id="133" name="Рисунок 13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46</xdr:row>
      <xdr:rowOff>59532</xdr:rowOff>
    </xdr:from>
    <xdr:to>
      <xdr:col>6</xdr:col>
      <xdr:colOff>1290637</xdr:colOff>
      <xdr:row>47</xdr:row>
      <xdr:rowOff>132397</xdr:rowOff>
    </xdr:to>
    <xdr:pic>
      <xdr:nvPicPr>
        <xdr:cNvPr id="134" name="Рисунок 133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46</xdr:row>
      <xdr:rowOff>59532</xdr:rowOff>
    </xdr:from>
    <xdr:to>
      <xdr:col>6</xdr:col>
      <xdr:colOff>1290637</xdr:colOff>
      <xdr:row>47</xdr:row>
      <xdr:rowOff>132397</xdr:rowOff>
    </xdr:to>
    <xdr:pic>
      <xdr:nvPicPr>
        <xdr:cNvPr id="135" name="Рисунок 13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44</xdr:row>
      <xdr:rowOff>59532</xdr:rowOff>
    </xdr:from>
    <xdr:to>
      <xdr:col>6</xdr:col>
      <xdr:colOff>1290637</xdr:colOff>
      <xdr:row>45</xdr:row>
      <xdr:rowOff>145732</xdr:rowOff>
    </xdr:to>
    <xdr:pic>
      <xdr:nvPicPr>
        <xdr:cNvPr id="136" name="Рисунок 135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27670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44</xdr:row>
      <xdr:rowOff>39688</xdr:rowOff>
    </xdr:from>
    <xdr:to>
      <xdr:col>6</xdr:col>
      <xdr:colOff>1611668</xdr:colOff>
      <xdr:row>46</xdr:row>
      <xdr:rowOff>69344</xdr:rowOff>
    </xdr:to>
    <xdr:pic>
      <xdr:nvPicPr>
        <xdr:cNvPr id="137" name="Рисунок 136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10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1065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44</xdr:row>
      <xdr:rowOff>59532</xdr:rowOff>
    </xdr:from>
    <xdr:to>
      <xdr:col>6</xdr:col>
      <xdr:colOff>1290637</xdr:colOff>
      <xdr:row>45</xdr:row>
      <xdr:rowOff>145732</xdr:rowOff>
    </xdr:to>
    <xdr:pic>
      <xdr:nvPicPr>
        <xdr:cNvPr id="138" name="Рисунок 137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27670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44</xdr:row>
      <xdr:rowOff>39688</xdr:rowOff>
    </xdr:from>
    <xdr:to>
      <xdr:col>6</xdr:col>
      <xdr:colOff>1611668</xdr:colOff>
      <xdr:row>46</xdr:row>
      <xdr:rowOff>69344</xdr:rowOff>
    </xdr:to>
    <xdr:pic>
      <xdr:nvPicPr>
        <xdr:cNvPr id="139" name="Рисунок 138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10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106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%2014-18.10.2024/&#1060;&#1042;&#1057;&#10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55;&#1041;%2027.01-01.02.20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ех Ж кгп"/>
      <sheetName val="жен 200сх "/>
      <sheetName val="список общий"/>
      <sheetName val="список общий ВС"/>
      <sheetName val="КГП ЮН 15-16"/>
      <sheetName val="ФИНАЛ Ю15-16"/>
      <sheetName val="КГП Д15-16"/>
      <sheetName val="финал д15-16"/>
      <sheetName val="ком спринт 750 ю15-16"/>
      <sheetName val="ком спринт 750 д15-16"/>
      <sheetName val="ком спринт 750 д15-16 1 РАУНД"/>
      <sheetName val="ком спринт 750 ю15-16 1 РАУНД"/>
      <sheetName val="ком спринт 750 ю15-16 ФИН"/>
      <sheetName val="ком спринт 750 д15-16 ФИН"/>
      <sheetName val="ИГП 3КМ"/>
      <sheetName val="ИГП 3КМ (2)"/>
      <sheetName val="ИГП Ж 15-16"/>
      <sheetName val="ИГП Ж 15-16 (2)"/>
      <sheetName val="1000 м ю 15-16"/>
      <sheetName val="медис ю15-16"/>
      <sheetName val="мэд д15-16"/>
      <sheetName val="список общий ВС (2)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1 раунд ж19-22 (2)"/>
      <sheetName val="Финал ж17-18 (2)"/>
      <sheetName val="инд г. пресл. 4 км"/>
      <sheetName val="инд г. пресл. 3 км"/>
      <sheetName val="гит 500 юн"/>
      <sheetName val="инд г. пресл. 4 км (2)"/>
      <sheetName val="инд г. пресл. 3 км (4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 200 гит. не дамы  (2)"/>
      <sheetName val="сетка спринт М-8"/>
      <sheetName val="спринт м15-16"/>
      <sheetName val=" 200 гит. не дамы "/>
      <sheetName val="сетка спринт М-8 (3)"/>
      <sheetName val="спринт  д15-16"/>
      <sheetName val="кейрин Ж 1 тур (4)"/>
      <sheetName val="кейрин дев итог (2)"/>
      <sheetName val="кейрин Ж 1 тур (3)"/>
      <sheetName val="кейрин юниоры итог"/>
      <sheetName val="дев 1000 м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ю-ы (2)"/>
      <sheetName val="кейрин ю-и (2)"/>
      <sheetName val="кейрин А (3)"/>
      <sheetName val="кейрин ю-ы (3)"/>
      <sheetName val="кейрин ю-и (3)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С старт. 2км с ходу"/>
      <sheetName val="РС 2км с ходу рез."/>
      <sheetName val="РС 2км с места рез."/>
      <sheetName val="ВС юнки ком.спринт. рез.квал."/>
      <sheetName val="ВС юнки ком.спринт. рез.1раунд"/>
      <sheetName val="ВС юнки ком.спринт. рез.финал"/>
      <sheetName val="ВС юн ком.спринт. рез.квал."/>
      <sheetName val="ВС юн ком.спринт.рез.1раунд"/>
      <sheetName val="ВС юн ком.спринт.рез.финал"/>
      <sheetName val="КР жен ком.спринт. рез.квал. "/>
      <sheetName val="КР жен ком.спринт.рез.1раунд"/>
      <sheetName val="КР жен ком.спринт.рез.финал"/>
      <sheetName val="КР муж ком.спринт. рез.квал."/>
      <sheetName val="РС старт. 2км с места"/>
      <sheetName val="ВС юнки ком.спринт. ст-квал "/>
      <sheetName val="ВС юн ком.спринт. ст-квал"/>
      <sheetName val="КР жен ком.спринт. ст-квал"/>
      <sheetName val="КР муж ком.спринт. ст-квал"/>
      <sheetName val="КР муж ком.спринт. рез.1раунд"/>
      <sheetName val="КР муж ком.спринт. рез.финал"/>
      <sheetName val="ВС юнки 200рез"/>
      <sheetName val="ВС спринт юнки табл."/>
      <sheetName val="ВС юнки спринт рез."/>
      <sheetName val="ВС жен 200рез"/>
      <sheetName val="ВС спринт жен табл."/>
      <sheetName val="ВС жен спринт рез."/>
      <sheetName val="ВС юн 200рез"/>
      <sheetName val="ВС спринт юн табл."/>
      <sheetName val="ВС юн спринт рез."/>
      <sheetName val="ВС муж 200рез"/>
      <sheetName val="ВС спринт муж табл."/>
      <sheetName val="ВС муж спринт рез."/>
      <sheetName val="ВС юнки 200ст-квал"/>
      <sheetName val="ВС юн 200ст-квал"/>
      <sheetName val="ВС жен 200ст-квал"/>
      <sheetName val="ВС муж 200ст-квал"/>
      <sheetName val="Кейрин тех"/>
      <sheetName val="КР кейрин жен"/>
      <sheetName val="КР кейрин жен рез"/>
      <sheetName val="КР кейрин муж"/>
      <sheetName val="КР кейрин муж рез"/>
      <sheetName val="ВС кейрин юн табл."/>
      <sheetName val="ВС кейрин юнры рез"/>
      <sheetName val="ВС кейрин юнки табл."/>
      <sheetName val="ВС кейрин юнки рез"/>
      <sheetName val="список ЧР"/>
      <sheetName val="СТ скретч муж  19-22"/>
      <sheetName val="СТ скретч муж  17-18"/>
      <sheetName val="СТ скретч муж 15-16"/>
      <sheetName val="СТ скретч жен 19-22"/>
      <sheetName val="СТ скретч жен 17-18"/>
      <sheetName val="СТ скретч жен 15-16"/>
      <sheetName val="СТ ИГП дев 19-22"/>
      <sheetName val="СТ ИГП дев 17-18"/>
      <sheetName val="СТ ИГП дев 15-16"/>
      <sheetName val="СТ ИГП дев 13-14"/>
      <sheetName val="СТ ИГП муж 19-22"/>
      <sheetName val="СТ ИГП муж 17-18"/>
      <sheetName val="СТ ИГП муж 15-16"/>
      <sheetName val="СТ ИГП муж 13-14"/>
      <sheetName val="СТ ком.спринт муж 17-18"/>
      <sheetName val="СТ ком.спринт муж 15-16"/>
      <sheetName val="СТ ком.спринт муж 13-14"/>
      <sheetName val="СТ ком.спринт дев 19-22"/>
      <sheetName val="СТ ком.спринт дев 17-18"/>
      <sheetName val="СТ ком.спринт дев 15-16"/>
      <sheetName val="СТ ком.спринт дев 13-14"/>
      <sheetName val="ИГП муж 17-18"/>
      <sheetName val="ИГП муж 15-16"/>
      <sheetName val="ИГП муж 13-14"/>
      <sheetName val="ИГП дев 19-22"/>
      <sheetName val="ИГП дев 17-18"/>
      <sheetName val="ИГП дев 15-16"/>
      <sheetName val="ИГП дев 13-14"/>
      <sheetName val="ком.спринт муж фин"/>
      <sheetName val="ком.спринт муж 17-18 фин"/>
      <sheetName val="ком.спринт муж 15-16 фин"/>
      <sheetName val="ком.спринт ЖЕН фин"/>
      <sheetName val="ком.спринт дев 17-18 фин"/>
      <sheetName val="ком.спринт дев 15-16 фин"/>
      <sheetName val="ком.спринт муж 17-18"/>
      <sheetName val="ком.спринт муж 15-16"/>
      <sheetName val="ком.спринт муж 13-14"/>
      <sheetName val="ком.спринт дев 19-22"/>
      <sheetName val="ком.спринт дев 17-18"/>
      <sheetName val="ком.спринт дев 15-16"/>
      <sheetName val="ком.спринт дев 13-14"/>
      <sheetName val="СТ КГП юн 13-14"/>
      <sheetName val="СТ парная дев 13-14"/>
      <sheetName val="парная дев 13-14"/>
      <sheetName val="КГП юн 13-14"/>
      <sheetName val="ЮНОШИ 15-16 инд СТ "/>
      <sheetName val="ПР кгп 3км фин ст дев"/>
      <sheetName val="ПР кгп 3км кв ст юн"/>
      <sheetName val="ПР кгп 3км ст фин юн"/>
      <sheetName val="СТ 500 муж 19-22"/>
      <sheetName val="СТ 500 муж 17-18"/>
      <sheetName val="СТ 500 муж 15-16"/>
      <sheetName val="СТ 500 муж 13-14"/>
      <sheetName val="СТ 500 дев 19-22"/>
      <sheetName val="СТ 500 дев 17-18"/>
      <sheetName val="СТ 500 дев 15-16"/>
      <sheetName val="СТ 500 дев 13-14 "/>
      <sheetName val="ПР ст 500 дев"/>
      <sheetName val="500 17-18 муж"/>
      <sheetName val="500 15-16 муж "/>
      <sheetName val="500 13-14 муж"/>
      <sheetName val="500 19-22 дев"/>
      <sheetName val="500 17-18 дев "/>
      <sheetName val="500 15-16 дев"/>
      <sheetName val="500 13-14 дев"/>
      <sheetName val="СПРИНТ РЕЗ 15-16 дев"/>
      <sheetName val="СПРИНТ РЕЗ 17-18 дев"/>
      <sheetName val="СПРИНТ РЕЗ 17-18юн"/>
      <sheetName val="СПРИНТ РЕЗ 19-22 муж"/>
      <sheetName val="500 13-14 муж (2)"/>
      <sheetName val="СТ КГП юниорки"/>
      <sheetName val="СТ КГП дев 15-16"/>
      <sheetName val="СТ КГП юниоры"/>
      <sheetName val="СТ КГП муж 15-16"/>
      <sheetName val="КГП муж 19-22 "/>
      <sheetName val="спринт 17-18 муж (2)"/>
      <sheetName val="КГП муж 15-16"/>
      <sheetName val="КГП дев 19-22"/>
      <sheetName val="КГП дев 15-16"/>
      <sheetName val="СТ ГПО муж 15-16"/>
      <sheetName val="СТ ГПО муж 17-18"/>
      <sheetName val="СТ ГПО муж 19-22"/>
      <sheetName val="СТ ГПО жен"/>
      <sheetName val="кгп юниоры команда кв (5)"/>
      <sheetName val="ю ст (финал)"/>
      <sheetName val="жен ст "/>
      <sheetName val="М гр  Ст (5)"/>
      <sheetName val="ж гр  Ст (6)"/>
      <sheetName val="ю  Ст кв 2"/>
      <sheetName val="ю  Ст финал"/>
      <sheetName val="ю скр  финал"/>
      <sheetName val="М гр  Ст кв1"/>
      <sheetName val="МГ250ст (2)"/>
      <sheetName val="м Ст (3)"/>
      <sheetName val="ю гр  "/>
      <sheetName val="юни гр  "/>
      <sheetName val="М 500 ст"/>
      <sheetName val="Ж 500 ст "/>
      <sheetName val="выб Ст (4)"/>
      <sheetName val="Ж ст"/>
      <sheetName val="Ж тех "/>
      <sheetName val="Женщины омниум"/>
      <sheetName val="Мл.юноши"/>
      <sheetName val="99-00 (2)"/>
      <sheetName val="Ж"/>
      <sheetName val="М"/>
      <sheetName val="Ж гр  Ст"/>
      <sheetName val="М гр  Ст"/>
      <sheetName val="Мл.ю гр  Ст "/>
      <sheetName val="00-99 гр  Ст "/>
      <sheetName val="деввыб"/>
      <sheetName val="юн Выб"/>
      <sheetName val="Мл.Юн"/>
      <sheetName val="99-00"/>
      <sheetName val="дев ст."/>
      <sheetName val="юн ст."/>
      <sheetName val="99-00 ст"/>
      <sheetName val="Дев тех"/>
      <sheetName val="Юн тех"/>
      <sheetName val="М.Ю тех "/>
      <sheetName val="00-99 тех"/>
      <sheetName val="ЖИГП "/>
      <sheetName val="мл.юн."/>
      <sheetName val="00-99"/>
      <sheetName val="500стЖ"/>
      <sheetName val="1000гСТ М"/>
      <sheetName val="ПР ст 500 юн"/>
      <sheetName val="ПР скретч ст фин дев"/>
      <sheetName val="ПР скретч кв1 ст дев"/>
      <sheetName val="ПР скретч кв1 рез дев"/>
      <sheetName val="ПР скретч кв2 ст дев"/>
      <sheetName val="ПР скретч кв2 рез дев"/>
      <sheetName val="список КР"/>
      <sheetName val="список РС"/>
      <sheetName val="список ВС"/>
      <sheetName val="список ПР"/>
      <sheetName val="список"/>
      <sheetName val="ПР юнки 250с.м. старт "/>
      <sheetName val="ПР юн 250с.м. старт "/>
      <sheetName val="ЧР жен 500 старт"/>
      <sheetName val="ЧР муж 1000 старт"/>
      <sheetName val="ПР юнки 250с.м.рез "/>
      <sheetName val="ПР юн 250с.м.рез"/>
      <sheetName val="ЧР жен 500 рез"/>
      <sheetName val="ЧР муж 1000 рез"/>
      <sheetName val="ПР скретч ст фин юн"/>
      <sheetName val="ПР скретч кв1 ст юн"/>
      <sheetName val="ПР скретч кв2 ст юн"/>
      <sheetName val="Гонка по очкам ст"/>
      <sheetName val="ВС ст 200 дев"/>
      <sheetName val="ВС ст 200 ю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>
        <row r="3">
          <cell r="B3">
            <v>1</v>
          </cell>
          <cell r="C3" t="str">
            <v>100 360 927 71</v>
          </cell>
          <cell r="D3" t="str">
            <v xml:space="preserve">Игошев Егор </v>
          </cell>
          <cell r="E3">
            <v>37439</v>
          </cell>
          <cell r="F3" t="str">
            <v>МСМК</v>
          </cell>
          <cell r="G3" t="str">
            <v>Санкт-Петербург</v>
          </cell>
        </row>
        <row r="4">
          <cell r="B4">
            <v>2</v>
          </cell>
          <cell r="C4" t="str">
            <v>100 360 189 12</v>
          </cell>
          <cell r="D4" t="str">
            <v xml:space="preserve">Шичкин Влас </v>
          </cell>
          <cell r="E4">
            <v>37281</v>
          </cell>
          <cell r="F4" t="str">
            <v>МСМК</v>
          </cell>
          <cell r="G4" t="str">
            <v>Санкт-Петербург</v>
          </cell>
        </row>
        <row r="5">
          <cell r="B5">
            <v>3</v>
          </cell>
          <cell r="C5" t="str">
            <v>100 654 904 41</v>
          </cell>
          <cell r="D5" t="str">
            <v xml:space="preserve">Скорняков Григорий </v>
          </cell>
          <cell r="E5">
            <v>38304</v>
          </cell>
          <cell r="F5" t="str">
            <v>МСМК</v>
          </cell>
          <cell r="G5" t="str">
            <v>Санкт-Петербург</v>
          </cell>
        </row>
        <row r="6">
          <cell r="B6">
            <v>4</v>
          </cell>
          <cell r="C6" t="str">
            <v>100 756 448 26</v>
          </cell>
          <cell r="D6" t="str">
            <v xml:space="preserve">Бугаенко Виктор </v>
          </cell>
          <cell r="E6">
            <v>38042</v>
          </cell>
          <cell r="F6" t="str">
            <v>МСМК</v>
          </cell>
          <cell r="G6" t="str">
            <v>Санкт-Петербург</v>
          </cell>
        </row>
        <row r="7">
          <cell r="B7">
            <v>5</v>
          </cell>
          <cell r="C7" t="str">
            <v>100 654 909 46</v>
          </cell>
          <cell r="D7" t="str">
            <v xml:space="preserve">Крючков Марк </v>
          </cell>
          <cell r="E7">
            <v>37676</v>
          </cell>
          <cell r="F7" t="str">
            <v>МСМК</v>
          </cell>
          <cell r="G7" t="str">
            <v>Санкт-Петербург</v>
          </cell>
        </row>
        <row r="8">
          <cell r="B8">
            <v>6</v>
          </cell>
          <cell r="C8" t="str">
            <v>100 909 371 77</v>
          </cell>
          <cell r="D8" t="str">
            <v xml:space="preserve">Постарнак Михаил </v>
          </cell>
          <cell r="E8">
            <v>38212</v>
          </cell>
          <cell r="F8" t="str">
            <v>МСМК</v>
          </cell>
          <cell r="G8" t="str">
            <v>Санкт-Петербург</v>
          </cell>
        </row>
        <row r="9">
          <cell r="B9">
            <v>7</v>
          </cell>
          <cell r="C9" t="str">
            <v>100 909 366 72</v>
          </cell>
          <cell r="D9" t="str">
            <v xml:space="preserve">Савекин Илья </v>
          </cell>
          <cell r="E9">
            <v>38489</v>
          </cell>
          <cell r="F9" t="str">
            <v>МСМК</v>
          </cell>
          <cell r="G9" t="str">
            <v>Санкт-Петербург</v>
          </cell>
        </row>
        <row r="10">
          <cell r="B10">
            <v>8</v>
          </cell>
          <cell r="C10" t="str">
            <v>100 973 386 72</v>
          </cell>
          <cell r="D10" t="str">
            <v>Казаков Даниил</v>
          </cell>
          <cell r="E10">
            <v>38360</v>
          </cell>
          <cell r="F10" t="str">
            <v>МС</v>
          </cell>
          <cell r="G10" t="str">
            <v>Санкт-Петербург</v>
          </cell>
        </row>
        <row r="11">
          <cell r="B11">
            <v>9</v>
          </cell>
          <cell r="C11" t="str">
            <v>101 202 612 87</v>
          </cell>
          <cell r="D11" t="str">
            <v xml:space="preserve">Просандеев Ярослав </v>
          </cell>
          <cell r="E11">
            <v>39151</v>
          </cell>
          <cell r="F11" t="str">
            <v>МС</v>
          </cell>
          <cell r="G11" t="str">
            <v>Санкт-Петербург</v>
          </cell>
        </row>
        <row r="12">
          <cell r="B12">
            <v>10</v>
          </cell>
          <cell r="C12" t="str">
            <v>101 202 611 86</v>
          </cell>
          <cell r="D12" t="str">
            <v>Гречишкин Вадим</v>
          </cell>
          <cell r="E12">
            <v>39274</v>
          </cell>
          <cell r="F12" t="str">
            <v>МС</v>
          </cell>
          <cell r="G12" t="str">
            <v>Санкт-Петербург</v>
          </cell>
        </row>
        <row r="13">
          <cell r="B13">
            <v>11</v>
          </cell>
          <cell r="C13" t="str">
            <v>101 116 252 57</v>
          </cell>
          <cell r="D13" t="str">
            <v xml:space="preserve">Попов Марк </v>
          </cell>
          <cell r="E13">
            <v>39219</v>
          </cell>
          <cell r="F13" t="str">
            <v>МС</v>
          </cell>
          <cell r="G13" t="str">
            <v>Санкт-Петербург</v>
          </cell>
        </row>
        <row r="14">
          <cell r="B14">
            <v>12</v>
          </cell>
          <cell r="C14" t="str">
            <v>101 140 215 61</v>
          </cell>
          <cell r="D14" t="str">
            <v xml:space="preserve">Болдырев Матвей </v>
          </cell>
          <cell r="E14">
            <v>39320</v>
          </cell>
          <cell r="F14" t="str">
            <v>КМС</v>
          </cell>
          <cell r="G14" t="str">
            <v>Санкт-Петербург</v>
          </cell>
        </row>
        <row r="15">
          <cell r="B15">
            <v>13</v>
          </cell>
          <cell r="C15" t="str">
            <v>101 253 116 54</v>
          </cell>
          <cell r="D15" t="str">
            <v xml:space="preserve">Новолодский Ростислав </v>
          </cell>
          <cell r="E15">
            <v>39586</v>
          </cell>
          <cell r="F15" t="str">
            <v>КМС</v>
          </cell>
          <cell r="G15" t="str">
            <v>Санкт-Петербург</v>
          </cell>
        </row>
        <row r="16">
          <cell r="B16">
            <v>14</v>
          </cell>
          <cell r="C16" t="str">
            <v>101 253 118 56</v>
          </cell>
          <cell r="D16" t="str">
            <v xml:space="preserve">Свиловский Денис </v>
          </cell>
          <cell r="E16">
            <v>39525</v>
          </cell>
          <cell r="F16" t="str">
            <v>КМС</v>
          </cell>
          <cell r="G16" t="str">
            <v>Санкт-Петербург</v>
          </cell>
        </row>
        <row r="17">
          <cell r="B17">
            <v>15</v>
          </cell>
          <cell r="C17" t="str">
            <v>101 372 716 53</v>
          </cell>
          <cell r="D17" t="str">
            <v xml:space="preserve">Яковлев Матвей </v>
          </cell>
          <cell r="E17">
            <v>39469</v>
          </cell>
          <cell r="F17" t="str">
            <v>МС</v>
          </cell>
          <cell r="G17" t="str">
            <v>Санкт-Петербург</v>
          </cell>
        </row>
        <row r="18">
          <cell r="B18">
            <v>16</v>
          </cell>
          <cell r="C18" t="str">
            <v>101 253 119 57</v>
          </cell>
          <cell r="D18" t="str">
            <v xml:space="preserve">Свиловский Данил </v>
          </cell>
          <cell r="E18">
            <v>39525</v>
          </cell>
          <cell r="F18" t="str">
            <v>КМС</v>
          </cell>
          <cell r="G18" t="str">
            <v>Санкт-Петербург</v>
          </cell>
        </row>
        <row r="19">
          <cell r="B19">
            <v>17</v>
          </cell>
          <cell r="C19" t="str">
            <v>101 373 073 22</v>
          </cell>
          <cell r="D19" t="str">
            <v xml:space="preserve">Вешняков Даниил </v>
          </cell>
          <cell r="E19">
            <v>39527</v>
          </cell>
          <cell r="F19" t="str">
            <v>МС</v>
          </cell>
          <cell r="G19" t="str">
            <v>Санкт-Петербург</v>
          </cell>
        </row>
        <row r="20">
          <cell r="B20">
            <v>18</v>
          </cell>
          <cell r="C20" t="str">
            <v>101 116 328 36</v>
          </cell>
          <cell r="D20" t="str">
            <v>Смирнова Диана</v>
          </cell>
          <cell r="E20">
            <v>38505</v>
          </cell>
          <cell r="F20" t="str">
            <v>МС</v>
          </cell>
          <cell r="G20" t="str">
            <v>Санкт-Петербург</v>
          </cell>
        </row>
        <row r="21">
          <cell r="B21">
            <v>19</v>
          </cell>
          <cell r="C21" t="str">
            <v>101 372 683 20</v>
          </cell>
          <cell r="D21" t="str">
            <v>Новолодская Ангелина</v>
          </cell>
          <cell r="E21">
            <v>40017</v>
          </cell>
          <cell r="F21" t="str">
            <v>КМС</v>
          </cell>
          <cell r="G21" t="str">
            <v>Санкт-Петербург</v>
          </cell>
        </row>
        <row r="22">
          <cell r="B22">
            <v>20</v>
          </cell>
          <cell r="C22" t="str">
            <v>101 116 319 27</v>
          </cell>
          <cell r="D22" t="str">
            <v>Даньшина Полина</v>
          </cell>
          <cell r="E22">
            <v>39137</v>
          </cell>
          <cell r="F22" t="str">
            <v>МС</v>
          </cell>
          <cell r="G22" t="str">
            <v>Санкт-Петербург</v>
          </cell>
        </row>
        <row r="23">
          <cell r="B23">
            <v>21</v>
          </cell>
          <cell r="C23" t="str">
            <v>101 116 319 27</v>
          </cell>
          <cell r="D23" t="str">
            <v>Кокарева Аглая</v>
          </cell>
          <cell r="E23">
            <v>39348</v>
          </cell>
          <cell r="F23" t="str">
            <v>МС</v>
          </cell>
          <cell r="G23" t="str">
            <v>Санкт-Петербург</v>
          </cell>
        </row>
        <row r="24">
          <cell r="B24">
            <v>22</v>
          </cell>
          <cell r="C24" t="str">
            <v>100 900 531 64</v>
          </cell>
          <cell r="D24" t="str">
            <v>Клименко Эвелина</v>
          </cell>
          <cell r="E24">
            <v>39217</v>
          </cell>
          <cell r="F24" t="str">
            <v>КМС</v>
          </cell>
          <cell r="G24" t="str">
            <v>Санкт-Петербург</v>
          </cell>
        </row>
        <row r="25">
          <cell r="B25">
            <v>23</v>
          </cell>
          <cell r="C25" t="str">
            <v>101 154 961 63</v>
          </cell>
          <cell r="D25" t="str">
            <v>Ефимова Виктория</v>
          </cell>
          <cell r="E25">
            <v>38895</v>
          </cell>
          <cell r="F25" t="str">
            <v>МС</v>
          </cell>
          <cell r="G25" t="str">
            <v>Санкт-Петербург</v>
          </cell>
        </row>
        <row r="26">
          <cell r="B26">
            <v>24</v>
          </cell>
          <cell r="C26" t="str">
            <v>100 904 201 48</v>
          </cell>
          <cell r="D26" t="str">
            <v>Галиханов Денис</v>
          </cell>
          <cell r="E26">
            <v>38909</v>
          </cell>
          <cell r="F26" t="str">
            <v>МС</v>
          </cell>
          <cell r="G26" t="str">
            <v>Санкт-Петербург</v>
          </cell>
        </row>
        <row r="27">
          <cell r="B27">
            <v>25</v>
          </cell>
          <cell r="C27" t="str">
            <v>100 919 712 39</v>
          </cell>
          <cell r="D27" t="str">
            <v>Гуца Дарья</v>
          </cell>
          <cell r="E27">
            <v>38975</v>
          </cell>
          <cell r="F27" t="str">
            <v>МС</v>
          </cell>
          <cell r="G27" t="str">
            <v>Санкт-Петербург</v>
          </cell>
        </row>
        <row r="28">
          <cell r="B28">
            <v>26</v>
          </cell>
          <cell r="C28" t="str">
            <v>100 904 206 53</v>
          </cell>
          <cell r="D28" t="str">
            <v>Иминова Камила</v>
          </cell>
          <cell r="E28">
            <v>38763</v>
          </cell>
          <cell r="F28" t="str">
            <v>МС</v>
          </cell>
          <cell r="G28" t="str">
            <v>Санкт-Петербург</v>
          </cell>
        </row>
        <row r="29">
          <cell r="B29">
            <v>27</v>
          </cell>
          <cell r="C29" t="str">
            <v>100 807 482 38</v>
          </cell>
          <cell r="D29" t="str">
            <v>Чертихина Юлия</v>
          </cell>
          <cell r="E29">
            <v>39121</v>
          </cell>
          <cell r="F29" t="str">
            <v>МС</v>
          </cell>
          <cell r="G29" t="str">
            <v>Санкт-Петербург</v>
          </cell>
        </row>
        <row r="30">
          <cell r="B30">
            <v>28</v>
          </cell>
          <cell r="C30" t="str">
            <v>101 116 260 65</v>
          </cell>
          <cell r="D30" t="str">
            <v>Павловский Дмитрий</v>
          </cell>
          <cell r="E30">
            <v>39347</v>
          </cell>
          <cell r="F30" t="str">
            <v>КМС</v>
          </cell>
          <cell r="G30" t="str">
            <v>Санкт-Петербург</v>
          </cell>
        </row>
        <row r="31">
          <cell r="B31">
            <v>29</v>
          </cell>
          <cell r="C31" t="str">
            <v>100 637 813 22</v>
          </cell>
          <cell r="D31" t="str">
            <v>Шекелашвили Давид</v>
          </cell>
          <cell r="E31">
            <v>37834</v>
          </cell>
          <cell r="F31" t="str">
            <v>МС</v>
          </cell>
          <cell r="G31" t="str">
            <v>Санкт-Петербург</v>
          </cell>
        </row>
        <row r="32">
          <cell r="B32">
            <v>30</v>
          </cell>
          <cell r="C32" t="str">
            <v>101 103 743 61</v>
          </cell>
          <cell r="D32" t="str">
            <v>Голков Михаил</v>
          </cell>
          <cell r="E32">
            <v>38749</v>
          </cell>
          <cell r="F32" t="str">
            <v>МС</v>
          </cell>
          <cell r="G32" t="str">
            <v>Санкт-Петербург</v>
          </cell>
        </row>
        <row r="33">
          <cell r="B33">
            <v>31</v>
          </cell>
          <cell r="C33" t="str">
            <v>101 035 777 92</v>
          </cell>
          <cell r="D33" t="str">
            <v>Алексеев Лаврентий</v>
          </cell>
          <cell r="E33">
            <v>37602</v>
          </cell>
          <cell r="F33" t="str">
            <v>МС</v>
          </cell>
          <cell r="G33" t="str">
            <v>Санкт-Петербург</v>
          </cell>
        </row>
        <row r="34">
          <cell r="B34">
            <v>32</v>
          </cell>
          <cell r="C34" t="str">
            <v>100 090 456 36</v>
          </cell>
          <cell r="D34" t="str">
            <v xml:space="preserve">Антонова Наталия </v>
          </cell>
          <cell r="E34">
            <v>34844</v>
          </cell>
          <cell r="F34" t="str">
            <v>ЗМС</v>
          </cell>
          <cell r="G34" t="str">
            <v>Санкт-Петербург</v>
          </cell>
        </row>
        <row r="35">
          <cell r="B35">
            <v>33</v>
          </cell>
          <cell r="C35" t="str">
            <v>100 064 623 05</v>
          </cell>
          <cell r="D35" t="str">
            <v xml:space="preserve">Гниденко Екатерина </v>
          </cell>
          <cell r="E35">
            <v>33949</v>
          </cell>
          <cell r="F35" t="str">
            <v>МСМК</v>
          </cell>
          <cell r="G35" t="str">
            <v>Санкт-Петербург</v>
          </cell>
        </row>
        <row r="36">
          <cell r="B36">
            <v>34</v>
          </cell>
          <cell r="C36" t="str">
            <v>101 374 222 07</v>
          </cell>
          <cell r="D36" t="str">
            <v>Беляева Мария</v>
          </cell>
          <cell r="E36">
            <v>39866</v>
          </cell>
          <cell r="F36" t="str">
            <v>МС</v>
          </cell>
          <cell r="G36" t="str">
            <v>Санкт-Петербург</v>
          </cell>
        </row>
        <row r="37">
          <cell r="B37">
            <v>35</v>
          </cell>
          <cell r="C37" t="str">
            <v>101 276 131 80</v>
          </cell>
          <cell r="D37" t="str">
            <v>Першина Анастасия</v>
          </cell>
          <cell r="E37">
            <v>39810</v>
          </cell>
          <cell r="F37" t="str">
            <v>КМС</v>
          </cell>
          <cell r="G37" t="str">
            <v>Санкт-Петербург</v>
          </cell>
        </row>
        <row r="38">
          <cell r="B38">
            <v>36</v>
          </cell>
          <cell r="C38" t="str">
            <v xml:space="preserve"> 101 424 244 74</v>
          </cell>
          <cell r="D38" t="str">
            <v>Раев Фома</v>
          </cell>
          <cell r="E38">
            <v>40048</v>
          </cell>
          <cell r="F38" t="str">
            <v>КМС</v>
          </cell>
          <cell r="G38" t="str">
            <v>Санкт-Петербург</v>
          </cell>
        </row>
        <row r="39">
          <cell r="B39">
            <v>37</v>
          </cell>
          <cell r="C39" t="str">
            <v>101 422 169 36</v>
          </cell>
          <cell r="D39" t="str">
            <v>Мокеев Захар</v>
          </cell>
          <cell r="E39">
            <v>39466</v>
          </cell>
          <cell r="F39" t="str">
            <v>КМС</v>
          </cell>
          <cell r="G39" t="str">
            <v>Санкт-Петербург</v>
          </cell>
        </row>
        <row r="40">
          <cell r="B40">
            <v>38</v>
          </cell>
          <cell r="C40" t="str">
            <v xml:space="preserve"> 101 263 029 73</v>
          </cell>
          <cell r="D40" t="str">
            <v>Демиш Михаил</v>
          </cell>
          <cell r="E40">
            <v>39472</v>
          </cell>
          <cell r="F40" t="str">
            <v>КМС</v>
          </cell>
          <cell r="G40" t="str">
            <v>Санкт-Петербург</v>
          </cell>
        </row>
        <row r="41">
          <cell r="B41">
            <v>39</v>
          </cell>
          <cell r="C41" t="str">
            <v>101 263 867 38</v>
          </cell>
          <cell r="D41" t="str">
            <v>Бутенко Никита</v>
          </cell>
          <cell r="E41">
            <v>39793</v>
          </cell>
          <cell r="F41" t="str">
            <v>КМС</v>
          </cell>
          <cell r="G41" t="str">
            <v>Санкт-Петербург</v>
          </cell>
        </row>
        <row r="42">
          <cell r="B42">
            <v>40</v>
          </cell>
          <cell r="C42" t="str">
            <v>101 446 472 89</v>
          </cell>
          <cell r="D42" t="str">
            <v>Курамшина Кристина</v>
          </cell>
          <cell r="E42">
            <v>40258</v>
          </cell>
          <cell r="F42" t="str">
            <v>1СР</v>
          </cell>
          <cell r="G42" t="str">
            <v>Санкт-Петербург</v>
          </cell>
        </row>
        <row r="43">
          <cell r="B43">
            <v>41</v>
          </cell>
          <cell r="C43" t="str">
            <v>100 074 984 84</v>
          </cell>
          <cell r="D43" t="str">
            <v xml:space="preserve">Войнова Анастасия </v>
          </cell>
          <cell r="E43">
            <v>34005</v>
          </cell>
          <cell r="F43" t="str">
            <v>ЗМС</v>
          </cell>
          <cell r="G43" t="str">
            <v>Москва</v>
          </cell>
        </row>
        <row r="44">
          <cell r="B44">
            <v>42</v>
          </cell>
          <cell r="C44" t="str">
            <v>100 072 724 55</v>
          </cell>
          <cell r="D44" t="str">
            <v xml:space="preserve">Шмелева Дарья </v>
          </cell>
          <cell r="E44">
            <v>34633</v>
          </cell>
          <cell r="F44" t="str">
            <v>ЗМС</v>
          </cell>
          <cell r="G44" t="str">
            <v>Москва</v>
          </cell>
        </row>
        <row r="45">
          <cell r="B45">
            <v>43</v>
          </cell>
          <cell r="C45" t="str">
            <v>100 349 197 78</v>
          </cell>
          <cell r="D45" t="str">
            <v xml:space="preserve">Бурлакова Яна </v>
          </cell>
          <cell r="E45">
            <v>36739</v>
          </cell>
          <cell r="F45" t="str">
            <v>ЗМС</v>
          </cell>
          <cell r="G45" t="str">
            <v>Москва</v>
          </cell>
        </row>
        <row r="46">
          <cell r="B46">
            <v>44</v>
          </cell>
          <cell r="C46" t="str">
            <v>100 349 561 54</v>
          </cell>
          <cell r="D46" t="str">
            <v>Бурлаков Данила</v>
          </cell>
          <cell r="E46">
            <v>36828</v>
          </cell>
          <cell r="F46" t="str">
            <v>МСМК</v>
          </cell>
          <cell r="G46" t="str">
            <v>Москва</v>
          </cell>
        </row>
        <row r="47">
          <cell r="B47">
            <v>45</v>
          </cell>
          <cell r="C47" t="str">
            <v>101 423 985 09</v>
          </cell>
          <cell r="D47" t="str">
            <v>Евсин Денис</v>
          </cell>
          <cell r="E47">
            <v>38798</v>
          </cell>
          <cell r="F47" t="str">
            <v>КМС</v>
          </cell>
          <cell r="G47" t="str">
            <v>Москва</v>
          </cell>
        </row>
        <row r="48">
          <cell r="B48">
            <v>46</v>
          </cell>
          <cell r="C48" t="str">
            <v>100 146 301 09</v>
          </cell>
          <cell r="D48" t="str">
            <v xml:space="preserve">Ващенко Полина </v>
          </cell>
          <cell r="E48">
            <v>36529</v>
          </cell>
          <cell r="F48" t="str">
            <v>МСМК</v>
          </cell>
          <cell r="G48" t="str">
            <v>Москва</v>
          </cell>
        </row>
        <row r="49">
          <cell r="B49">
            <v>47</v>
          </cell>
          <cell r="C49" t="str">
            <v>100 360 787 28</v>
          </cell>
          <cell r="D49" t="str">
            <v xml:space="preserve">Калачник Никита </v>
          </cell>
          <cell r="E49">
            <v>37795</v>
          </cell>
          <cell r="F49" t="str">
            <v>МСМК</v>
          </cell>
          <cell r="G49" t="str">
            <v>Москва</v>
          </cell>
        </row>
        <row r="50">
          <cell r="B50">
            <v>48</v>
          </cell>
          <cell r="C50" t="str">
            <v>100 921 793 83</v>
          </cell>
          <cell r="D50" t="str">
            <v xml:space="preserve">Амелин Даниил </v>
          </cell>
          <cell r="E50">
            <v>38819</v>
          </cell>
          <cell r="F50" t="str">
            <v>МС</v>
          </cell>
          <cell r="G50" t="str">
            <v>Москва</v>
          </cell>
        </row>
        <row r="51">
          <cell r="B51">
            <v>49</v>
          </cell>
          <cell r="C51" t="str">
            <v>100 968 817 62</v>
          </cell>
          <cell r="D51" t="str">
            <v xml:space="preserve">Заика София </v>
          </cell>
          <cell r="E51">
            <v>38989</v>
          </cell>
          <cell r="F51" t="str">
            <v>МС</v>
          </cell>
          <cell r="G51" t="str">
            <v>Москва</v>
          </cell>
        </row>
        <row r="52">
          <cell r="B52">
            <v>50</v>
          </cell>
          <cell r="C52" t="str">
            <v>100 894 611 61</v>
          </cell>
          <cell r="D52" t="str">
            <v xml:space="preserve">Новикова Софья </v>
          </cell>
          <cell r="E52">
            <v>38988</v>
          </cell>
          <cell r="F52" t="str">
            <v>МС</v>
          </cell>
          <cell r="G52" t="str">
            <v>Москва</v>
          </cell>
        </row>
        <row r="53">
          <cell r="B53">
            <v>51</v>
          </cell>
          <cell r="C53" t="str">
            <v>101 121 347 11</v>
          </cell>
          <cell r="D53" t="str">
            <v>Самусев Иван</v>
          </cell>
          <cell r="E53">
            <v>38958</v>
          </cell>
          <cell r="F53" t="str">
            <v>МС</v>
          </cell>
          <cell r="G53" t="str">
            <v>Москва</v>
          </cell>
        </row>
        <row r="54">
          <cell r="B54">
            <v>52</v>
          </cell>
          <cell r="C54" t="str">
            <v>100 948 933 63</v>
          </cell>
          <cell r="D54" t="str">
            <v xml:space="preserve">Семенюк Яна </v>
          </cell>
          <cell r="E54">
            <v>38783</v>
          </cell>
          <cell r="F54" t="str">
            <v>МС</v>
          </cell>
          <cell r="G54" t="str">
            <v>Москва</v>
          </cell>
        </row>
        <row r="55">
          <cell r="B55">
            <v>53</v>
          </cell>
          <cell r="C55" t="str">
            <v>100 949 173 12</v>
          </cell>
          <cell r="D55" t="str">
            <v xml:space="preserve">Солозобова Елизавета </v>
          </cell>
          <cell r="E55">
            <v>38671</v>
          </cell>
          <cell r="F55" t="str">
            <v>МС</v>
          </cell>
          <cell r="G55" t="str">
            <v>Москва</v>
          </cell>
        </row>
        <row r="56">
          <cell r="B56">
            <v>54</v>
          </cell>
          <cell r="C56" t="str">
            <v>100 769 481 61</v>
          </cell>
          <cell r="D56" t="str">
            <v xml:space="preserve">Явенков Александр </v>
          </cell>
          <cell r="E56">
            <v>38092</v>
          </cell>
          <cell r="F56" t="str">
            <v>МС</v>
          </cell>
          <cell r="G56" t="str">
            <v>Москва</v>
          </cell>
        </row>
        <row r="57">
          <cell r="B57">
            <v>55</v>
          </cell>
          <cell r="C57" t="str">
            <v>101 005 119 86</v>
          </cell>
          <cell r="D57" t="str">
            <v xml:space="preserve">Афанасьев Никита </v>
          </cell>
          <cell r="E57">
            <v>38756</v>
          </cell>
          <cell r="F57" t="str">
            <v>КМС</v>
          </cell>
          <cell r="G57" t="str">
            <v>Москва</v>
          </cell>
        </row>
        <row r="58">
          <cell r="B58">
            <v>56</v>
          </cell>
          <cell r="C58" t="str">
            <v>101 303 353 45</v>
          </cell>
          <cell r="D58" t="str">
            <v xml:space="preserve">Меремеренко Дмитрий </v>
          </cell>
          <cell r="E58">
            <v>38821</v>
          </cell>
          <cell r="F58" t="str">
            <v>КМС</v>
          </cell>
          <cell r="G58" t="str">
            <v>Москва</v>
          </cell>
        </row>
        <row r="59">
          <cell r="B59">
            <v>57</v>
          </cell>
          <cell r="C59" t="str">
            <v>100 900 598 34</v>
          </cell>
          <cell r="D59" t="str">
            <v>Кирильцев Никита</v>
          </cell>
          <cell r="E59">
            <v>38364</v>
          </cell>
          <cell r="F59" t="str">
            <v>МСМК</v>
          </cell>
          <cell r="G59" t="str">
            <v>Москва</v>
          </cell>
        </row>
        <row r="60">
          <cell r="B60">
            <v>58</v>
          </cell>
          <cell r="C60" t="str">
            <v>100 901 875 50</v>
          </cell>
          <cell r="D60" t="str">
            <v xml:space="preserve">Лысенко Алина </v>
          </cell>
          <cell r="E60">
            <v>37758</v>
          </cell>
          <cell r="F60" t="str">
            <v>МСМК</v>
          </cell>
          <cell r="G60" t="str">
            <v>Москва</v>
          </cell>
        </row>
        <row r="61">
          <cell r="B61">
            <v>59</v>
          </cell>
        </row>
        <row r="62">
          <cell r="B62">
            <v>60</v>
          </cell>
          <cell r="C62" t="str">
            <v>100 779 495 84</v>
          </cell>
          <cell r="D62" t="str">
            <v xml:space="preserve">Благодарова Варвара </v>
          </cell>
          <cell r="E62">
            <v>37972</v>
          </cell>
          <cell r="F62" t="str">
            <v>МС</v>
          </cell>
          <cell r="G62" t="str">
            <v>Москва</v>
          </cell>
        </row>
        <row r="63">
          <cell r="B63">
            <v>61</v>
          </cell>
          <cell r="C63" t="str">
            <v>100 787 947 00</v>
          </cell>
          <cell r="D63" t="str">
            <v xml:space="preserve">Богомолова Елизавета </v>
          </cell>
          <cell r="E63">
            <v>37812</v>
          </cell>
          <cell r="F63" t="str">
            <v>МС</v>
          </cell>
          <cell r="G63" t="str">
            <v>Москва</v>
          </cell>
        </row>
        <row r="64">
          <cell r="B64">
            <v>62</v>
          </cell>
        </row>
        <row r="65">
          <cell r="B65">
            <v>63</v>
          </cell>
          <cell r="C65" t="str">
            <v>100 767 761 87</v>
          </cell>
          <cell r="D65" t="str">
            <v xml:space="preserve">Попов Александр </v>
          </cell>
          <cell r="E65">
            <v>37974</v>
          </cell>
          <cell r="F65" t="str">
            <v>МС</v>
          </cell>
          <cell r="G65" t="str">
            <v>Москва</v>
          </cell>
        </row>
        <row r="66">
          <cell r="B66">
            <v>64</v>
          </cell>
          <cell r="C66" t="str">
            <v>100 821 469 57</v>
          </cell>
          <cell r="D66" t="str">
            <v xml:space="preserve">Чернявский Игорь </v>
          </cell>
          <cell r="E66">
            <v>38445</v>
          </cell>
          <cell r="F66" t="str">
            <v>МС</v>
          </cell>
          <cell r="G66" t="str">
            <v>Москва</v>
          </cell>
        </row>
        <row r="67">
          <cell r="B67">
            <v>65</v>
          </cell>
          <cell r="C67" t="str">
            <v>100 901 823 95</v>
          </cell>
          <cell r="D67" t="str">
            <v>Шукуров Тимур</v>
          </cell>
          <cell r="E67">
            <v>38552</v>
          </cell>
          <cell r="F67" t="str">
            <v>МС</v>
          </cell>
          <cell r="G67" t="str">
            <v>Москва</v>
          </cell>
        </row>
        <row r="68">
          <cell r="B68">
            <v>66</v>
          </cell>
          <cell r="C68" t="str">
            <v>100 360 217 40</v>
          </cell>
          <cell r="D68" t="str">
            <v xml:space="preserve">Шерстеникин Алексей </v>
          </cell>
          <cell r="E68">
            <v>37340</v>
          </cell>
          <cell r="F68" t="str">
            <v>МС</v>
          </cell>
          <cell r="G68" t="str">
            <v>Москва</v>
          </cell>
        </row>
        <row r="69">
          <cell r="B69">
            <v>67</v>
          </cell>
          <cell r="C69" t="str">
            <v>101 582 922 33</v>
          </cell>
          <cell r="D69" t="str">
            <v xml:space="preserve">Кислицин Николай </v>
          </cell>
          <cell r="E69">
            <v>38899</v>
          </cell>
          <cell r="F69" t="str">
            <v>КМС</v>
          </cell>
          <cell r="G69" t="str">
            <v>Москва</v>
          </cell>
        </row>
        <row r="70">
          <cell r="B70">
            <v>68</v>
          </cell>
          <cell r="C70" t="str">
            <v>100 904 236 83</v>
          </cell>
          <cell r="D70" t="str">
            <v xml:space="preserve">Шешенин Андрей </v>
          </cell>
          <cell r="E70">
            <v>38945</v>
          </cell>
          <cell r="F70" t="str">
            <v>КМС</v>
          </cell>
          <cell r="G70" t="str">
            <v>Москва</v>
          </cell>
        </row>
        <row r="71">
          <cell r="B71">
            <v>69</v>
          </cell>
          <cell r="C71" t="str">
            <v>101 013 324 46</v>
          </cell>
          <cell r="D71" t="str">
            <v xml:space="preserve">Юдин Никита </v>
          </cell>
          <cell r="E71">
            <v>38409</v>
          </cell>
          <cell r="F71" t="str">
            <v>КМС</v>
          </cell>
          <cell r="G71" t="str">
            <v>Москва</v>
          </cell>
        </row>
        <row r="72">
          <cell r="B72">
            <v>70</v>
          </cell>
          <cell r="C72" t="str">
            <v>100 077 721 08</v>
          </cell>
          <cell r="D72" t="str">
            <v>Дубченко Александр</v>
          </cell>
          <cell r="E72">
            <v>34749</v>
          </cell>
          <cell r="F72" t="str">
            <v>МСМК</v>
          </cell>
          <cell r="G72" t="str">
            <v>Тульская Область</v>
          </cell>
        </row>
        <row r="73">
          <cell r="B73">
            <v>71</v>
          </cell>
          <cell r="C73" t="str">
            <v>100 152 669 72</v>
          </cell>
          <cell r="D73" t="str">
            <v>Нестеров Дмитрий</v>
          </cell>
          <cell r="E73">
            <v>36202</v>
          </cell>
          <cell r="F73" t="str">
            <v>МСМК</v>
          </cell>
          <cell r="G73" t="str">
            <v>Тульская Область</v>
          </cell>
        </row>
        <row r="74">
          <cell r="B74">
            <v>72</v>
          </cell>
          <cell r="C74" t="str">
            <v>100 349 344 31</v>
          </cell>
          <cell r="D74" t="str">
            <v>Наумов Максим</v>
          </cell>
          <cell r="E74">
            <v>36630</v>
          </cell>
          <cell r="F74" t="str">
            <v>МС</v>
          </cell>
          <cell r="G74" t="str">
            <v>Тульская Область</v>
          </cell>
        </row>
        <row r="75">
          <cell r="B75">
            <v>73</v>
          </cell>
          <cell r="C75" t="str">
            <v>100 824 111 80</v>
          </cell>
          <cell r="D75" t="str">
            <v>Меденец Богдан</v>
          </cell>
          <cell r="E75">
            <v>38034</v>
          </cell>
          <cell r="F75" t="str">
            <v>МС</v>
          </cell>
          <cell r="G75" t="str">
            <v>Тульская Область</v>
          </cell>
        </row>
        <row r="76">
          <cell r="B76">
            <v>74</v>
          </cell>
          <cell r="C76" t="str">
            <v>100 831 045 30</v>
          </cell>
          <cell r="D76" t="str">
            <v>Гирилович Игорь</v>
          </cell>
          <cell r="E76">
            <v>38427</v>
          </cell>
          <cell r="F76" t="str">
            <v>МСМК</v>
          </cell>
          <cell r="G76" t="str">
            <v>Тульская Область</v>
          </cell>
        </row>
        <row r="77">
          <cell r="B77">
            <v>75</v>
          </cell>
        </row>
        <row r="78">
          <cell r="B78">
            <v>76</v>
          </cell>
          <cell r="C78" t="str">
            <v>100 349 912 17</v>
          </cell>
          <cell r="D78" t="str">
            <v>Андреева Ксения</v>
          </cell>
          <cell r="E78">
            <v>36732</v>
          </cell>
          <cell r="F78" t="str">
            <v>МСМК</v>
          </cell>
          <cell r="G78" t="str">
            <v>Тульская Область</v>
          </cell>
        </row>
        <row r="79">
          <cell r="B79">
            <v>77</v>
          </cell>
          <cell r="C79" t="str">
            <v>100 949 232 71</v>
          </cell>
          <cell r="D79" t="str">
            <v>Быковский Никита</v>
          </cell>
          <cell r="E79">
            <v>38917</v>
          </cell>
          <cell r="F79" t="str">
            <v>МС</v>
          </cell>
          <cell r="G79" t="str">
            <v>Тульская Область</v>
          </cell>
        </row>
        <row r="80">
          <cell r="B80">
            <v>78</v>
          </cell>
          <cell r="C80" t="str">
            <v>100 950 666 50</v>
          </cell>
          <cell r="D80" t="str">
            <v>Хайбуллаева Виолетта</v>
          </cell>
          <cell r="E80">
            <v>38905</v>
          </cell>
          <cell r="F80" t="str">
            <v>КМС</v>
          </cell>
          <cell r="G80" t="str">
            <v>Тульская Область</v>
          </cell>
        </row>
        <row r="81">
          <cell r="B81">
            <v>79</v>
          </cell>
          <cell r="C81" t="str">
            <v>100 919 705 32</v>
          </cell>
          <cell r="D81" t="str">
            <v>Евланова Екатерина</v>
          </cell>
          <cell r="E81">
            <v>39047</v>
          </cell>
          <cell r="F81" t="str">
            <v>МС</v>
          </cell>
          <cell r="G81" t="str">
            <v>Тульская Область</v>
          </cell>
        </row>
        <row r="82">
          <cell r="B82">
            <v>80</v>
          </cell>
          <cell r="C82" t="str">
            <v>101 000 418 41</v>
          </cell>
          <cell r="D82" t="str">
            <v>Василенко Владислава</v>
          </cell>
          <cell r="E82">
            <v>39082</v>
          </cell>
          <cell r="F82" t="str">
            <v>КМС</v>
          </cell>
          <cell r="G82" t="str">
            <v>Тульская Область</v>
          </cell>
        </row>
        <row r="83">
          <cell r="B83">
            <v>81</v>
          </cell>
          <cell r="C83" t="str">
            <v>101 303 450 45</v>
          </cell>
          <cell r="D83" t="str">
            <v>Соколова Софья</v>
          </cell>
          <cell r="E83">
            <v>39106</v>
          </cell>
          <cell r="F83" t="str">
            <v>КМС</v>
          </cell>
          <cell r="G83" t="str">
            <v>Тульская Область</v>
          </cell>
        </row>
        <row r="84">
          <cell r="B84">
            <v>82</v>
          </cell>
          <cell r="C84" t="str">
            <v>100 074 985 85</v>
          </cell>
          <cell r="D84" t="str">
            <v>Аверина Мария</v>
          </cell>
          <cell r="E84">
            <v>34246</v>
          </cell>
          <cell r="F84" t="str">
            <v>МСМК</v>
          </cell>
          <cell r="G84" t="str">
            <v>Тульская Область</v>
          </cell>
        </row>
        <row r="85">
          <cell r="B85">
            <v>83</v>
          </cell>
          <cell r="C85" t="str">
            <v>101 327 898 49</v>
          </cell>
          <cell r="D85" t="str">
            <v>Лучина Виктория</v>
          </cell>
          <cell r="E85">
            <v>39558</v>
          </cell>
          <cell r="F85" t="str">
            <v>МС</v>
          </cell>
          <cell r="G85" t="str">
            <v>Тульская Область</v>
          </cell>
        </row>
        <row r="86">
          <cell r="B86">
            <v>84</v>
          </cell>
          <cell r="C86" t="str">
            <v>101 423 352 55</v>
          </cell>
          <cell r="D86" t="str">
            <v xml:space="preserve">Гвоздева Диана </v>
          </cell>
          <cell r="E86">
            <v>39650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85</v>
          </cell>
          <cell r="C87" t="str">
            <v>101 310 286 91</v>
          </cell>
          <cell r="D87" t="str">
            <v xml:space="preserve">Зыбин Артем </v>
          </cell>
          <cell r="E87">
            <v>39747</v>
          </cell>
          <cell r="F87" t="str">
            <v>КМС</v>
          </cell>
          <cell r="G87" t="str">
            <v>Тульская Область</v>
          </cell>
        </row>
        <row r="88">
          <cell r="B88">
            <v>86</v>
          </cell>
          <cell r="C88" t="str">
            <v>101 328 538 10</v>
          </cell>
          <cell r="D88" t="str">
            <v xml:space="preserve">Никишин Александр </v>
          </cell>
          <cell r="E88">
            <v>39671</v>
          </cell>
          <cell r="F88" t="str">
            <v>КМС</v>
          </cell>
          <cell r="G88" t="str">
            <v>Тульская Область</v>
          </cell>
        </row>
        <row r="89">
          <cell r="B89">
            <v>87</v>
          </cell>
          <cell r="C89" t="str">
            <v>101 008 630 08</v>
          </cell>
          <cell r="D89" t="str">
            <v xml:space="preserve">Пученкин Артем </v>
          </cell>
          <cell r="E89">
            <v>39432</v>
          </cell>
          <cell r="F89" t="str">
            <v>КМС</v>
          </cell>
          <cell r="G89" t="str">
            <v>Тульская Область</v>
          </cell>
        </row>
        <row r="90">
          <cell r="B90">
            <v>88</v>
          </cell>
          <cell r="C90" t="str">
            <v>101 327 900 51</v>
          </cell>
          <cell r="D90" t="str">
            <v xml:space="preserve">Дроздова Ольга </v>
          </cell>
          <cell r="E90">
            <v>39616</v>
          </cell>
          <cell r="F90" t="str">
            <v>КМС</v>
          </cell>
          <cell r="G90" t="str">
            <v>Тульская Область</v>
          </cell>
        </row>
        <row r="91">
          <cell r="B91">
            <v>89</v>
          </cell>
          <cell r="C91" t="str">
            <v>101 379 194 32</v>
          </cell>
          <cell r="D91" t="str">
            <v xml:space="preserve">Ермолова Мария </v>
          </cell>
          <cell r="E91">
            <v>39688</v>
          </cell>
          <cell r="F91" t="str">
            <v>КМС</v>
          </cell>
          <cell r="G91" t="str">
            <v>Тульская Область</v>
          </cell>
        </row>
        <row r="92">
          <cell r="B92">
            <v>90</v>
          </cell>
          <cell r="C92" t="str">
            <v>101 431 491 46</v>
          </cell>
          <cell r="D92" t="str">
            <v xml:space="preserve">Сибаева Снежана </v>
          </cell>
          <cell r="E92">
            <v>39402</v>
          </cell>
          <cell r="F92" t="str">
            <v>КМС</v>
          </cell>
          <cell r="G92" t="str">
            <v>Тульская Область</v>
          </cell>
        </row>
        <row r="93">
          <cell r="B93">
            <v>91</v>
          </cell>
          <cell r="C93" t="str">
            <v>101 013 882 22</v>
          </cell>
          <cell r="D93" t="str">
            <v>Смирнов Роман</v>
          </cell>
          <cell r="E93">
            <v>39390</v>
          </cell>
          <cell r="F93" t="str">
            <v>КМС</v>
          </cell>
          <cell r="G93" t="str">
            <v>Тульская Область</v>
          </cell>
        </row>
        <row r="94">
          <cell r="B94">
            <v>92</v>
          </cell>
          <cell r="C94" t="str">
            <v>101 277 747 47</v>
          </cell>
          <cell r="D94" t="str">
            <v>Булавкина Анастасия</v>
          </cell>
          <cell r="E94">
            <v>39361</v>
          </cell>
          <cell r="F94" t="str">
            <v>КМС</v>
          </cell>
          <cell r="G94" t="str">
            <v>Московская Область</v>
          </cell>
        </row>
        <row r="95">
          <cell r="B95">
            <v>93</v>
          </cell>
          <cell r="C95" t="str">
            <v>101 446 463 80</v>
          </cell>
          <cell r="D95" t="str">
            <v>Авдеева Мария</v>
          </cell>
          <cell r="E95">
            <v>40348</v>
          </cell>
          <cell r="F95" t="str">
            <v>КМС</v>
          </cell>
          <cell r="G95" t="str">
            <v>Санкт-Петербург</v>
          </cell>
        </row>
        <row r="96">
          <cell r="B96">
            <v>94</v>
          </cell>
        </row>
        <row r="97">
          <cell r="B97">
            <v>95</v>
          </cell>
          <cell r="C97" t="str">
            <v>101 326 796 14</v>
          </cell>
          <cell r="D97" t="str">
            <v>Шайкина Вероника</v>
          </cell>
          <cell r="E97">
            <v>40357</v>
          </cell>
          <cell r="F97" t="str">
            <v>1 СР</v>
          </cell>
          <cell r="G97" t="str">
            <v>Санкт-Петербург</v>
          </cell>
        </row>
        <row r="98">
          <cell r="B98">
            <v>96</v>
          </cell>
          <cell r="C98" t="str">
            <v>101 405 081 20</v>
          </cell>
          <cell r="D98" t="str">
            <v>Волобуева Валерия</v>
          </cell>
          <cell r="E98">
            <v>40294</v>
          </cell>
          <cell r="F98" t="str">
            <v>2 СР</v>
          </cell>
          <cell r="G98" t="str">
            <v>Санкт-Петербург</v>
          </cell>
        </row>
        <row r="99">
          <cell r="B99">
            <v>97</v>
          </cell>
          <cell r="C99" t="str">
            <v>101 554 567 29</v>
          </cell>
          <cell r="D99" t="str">
            <v>Козырь Александр</v>
          </cell>
          <cell r="E99">
            <v>40311</v>
          </cell>
          <cell r="F99" t="str">
            <v>2 СР</v>
          </cell>
          <cell r="G99" t="str">
            <v>Санкт-Петербург</v>
          </cell>
        </row>
        <row r="100">
          <cell r="B100">
            <v>98</v>
          </cell>
          <cell r="C100" t="str">
            <v>101 422 936 27</v>
          </cell>
          <cell r="D100" t="str">
            <v>Леонтьев Кирилл</v>
          </cell>
          <cell r="E100">
            <v>40332</v>
          </cell>
          <cell r="F100" t="str">
            <v>1 СР</v>
          </cell>
          <cell r="G100" t="str">
            <v>Санкт-Петербург</v>
          </cell>
        </row>
        <row r="101">
          <cell r="B101">
            <v>99</v>
          </cell>
          <cell r="C101" t="str">
            <v>101 483 811 83</v>
          </cell>
          <cell r="D101" t="str">
            <v>Шевцов Максим</v>
          </cell>
          <cell r="E101">
            <v>40438</v>
          </cell>
          <cell r="F101" t="str">
            <v>1 СР</v>
          </cell>
          <cell r="G101" t="str">
            <v>Санкт-Петербург</v>
          </cell>
        </row>
        <row r="102">
          <cell r="B102">
            <v>100</v>
          </cell>
          <cell r="C102" t="str">
            <v>101 339 027 23</v>
          </cell>
          <cell r="D102" t="str">
            <v>Пушкарев Ярослав</v>
          </cell>
          <cell r="E102">
            <v>39552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101</v>
          </cell>
          <cell r="C103" t="str">
            <v>101 321 371 21</v>
          </cell>
          <cell r="D103" t="str">
            <v xml:space="preserve">Гичкин Артем </v>
          </cell>
          <cell r="E103">
            <v>39697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102</v>
          </cell>
          <cell r="C104" t="str">
            <v>101 320 124 35</v>
          </cell>
          <cell r="D104" t="str">
            <v xml:space="preserve">Лосева Анфиса </v>
          </cell>
          <cell r="E104">
            <v>39524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103</v>
          </cell>
          <cell r="C105" t="str">
            <v>101 194 965 06</v>
          </cell>
          <cell r="D105" t="str">
            <v xml:space="preserve">Колоницкая Виктория </v>
          </cell>
          <cell r="E105">
            <v>39295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104</v>
          </cell>
          <cell r="C106" t="str">
            <v>101 161 670 79</v>
          </cell>
          <cell r="D106" t="str">
            <v xml:space="preserve">Коробов Степан </v>
          </cell>
          <cell r="E106">
            <v>39199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105</v>
          </cell>
          <cell r="C107" t="str">
            <v>101 296 776 64</v>
          </cell>
          <cell r="D107" t="str">
            <v xml:space="preserve">Кунин Андрей </v>
          </cell>
          <cell r="E107">
            <v>39402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106</v>
          </cell>
          <cell r="C108" t="str">
            <v>101 379 823 79</v>
          </cell>
          <cell r="D108" t="str">
            <v xml:space="preserve">Гусейнов Тимур </v>
          </cell>
          <cell r="E108">
            <v>40208</v>
          </cell>
          <cell r="F108" t="str">
            <v>1СР</v>
          </cell>
          <cell r="G108" t="str">
            <v>Санкт-Петербург</v>
          </cell>
        </row>
        <row r="109">
          <cell r="B109">
            <v>107</v>
          </cell>
          <cell r="C109" t="str">
            <v>101 553 245 65</v>
          </cell>
          <cell r="D109" t="str">
            <v xml:space="preserve">Пухов Иван </v>
          </cell>
          <cell r="E109">
            <v>40206</v>
          </cell>
          <cell r="F109" t="str">
            <v>1СР</v>
          </cell>
          <cell r="G109" t="str">
            <v>Санкт-Петербург</v>
          </cell>
        </row>
        <row r="110">
          <cell r="B110">
            <v>108</v>
          </cell>
          <cell r="C110" t="str">
            <v>101 446 473 90</v>
          </cell>
          <cell r="D110" t="str">
            <v xml:space="preserve">Рулёва Анастасия </v>
          </cell>
          <cell r="E110">
            <v>39954</v>
          </cell>
          <cell r="F110" t="str">
            <v>2СР</v>
          </cell>
          <cell r="G110" t="str">
            <v>Санкт-Петербург</v>
          </cell>
        </row>
        <row r="111">
          <cell r="B111">
            <v>109</v>
          </cell>
        </row>
        <row r="112">
          <cell r="B112">
            <v>110</v>
          </cell>
          <cell r="C112" t="str">
            <v>101 273 155 14</v>
          </cell>
          <cell r="D112" t="str">
            <v xml:space="preserve">Шекелашвили Александр </v>
          </cell>
          <cell r="E112">
            <v>39949</v>
          </cell>
          <cell r="F112" t="str">
            <v>1СР</v>
          </cell>
          <cell r="G112" t="str">
            <v>Санкт-Петербург</v>
          </cell>
        </row>
        <row r="113">
          <cell r="B113">
            <v>111</v>
          </cell>
          <cell r="C113" t="str">
            <v>101 338 708 92</v>
          </cell>
          <cell r="D113" t="str">
            <v>Решетникова Вероника</v>
          </cell>
          <cell r="E113">
            <v>39912</v>
          </cell>
          <cell r="F113" t="str">
            <v>2СР</v>
          </cell>
          <cell r="G113" t="str">
            <v>Санкт-Петербург</v>
          </cell>
        </row>
        <row r="114">
          <cell r="B114">
            <v>112</v>
          </cell>
          <cell r="C114" t="str">
            <v>100 013 484 82</v>
          </cell>
          <cell r="D114" t="str">
            <v>Киксис Айнарс</v>
          </cell>
          <cell r="E114">
            <v>26339</v>
          </cell>
          <cell r="G114" t="str">
            <v>ОАЭ</v>
          </cell>
        </row>
        <row r="115">
          <cell r="B115">
            <v>113</v>
          </cell>
          <cell r="C115" t="str">
            <v>101 041 226 12</v>
          </cell>
          <cell r="D115" t="str">
            <v xml:space="preserve">Солозобова Вероника </v>
          </cell>
          <cell r="E115">
            <v>39647</v>
          </cell>
          <cell r="F115" t="str">
            <v>МС</v>
          </cell>
          <cell r="G115" t="str">
            <v>Москва</v>
          </cell>
        </row>
        <row r="116">
          <cell r="B116">
            <v>114</v>
          </cell>
          <cell r="C116" t="str">
            <v>101 284 194 92</v>
          </cell>
          <cell r="D116" t="str">
            <v xml:space="preserve">Студенникова Ярослава </v>
          </cell>
          <cell r="E116">
            <v>39785</v>
          </cell>
          <cell r="F116" t="str">
            <v>МС</v>
          </cell>
          <cell r="G116" t="str">
            <v>Москва</v>
          </cell>
        </row>
        <row r="117">
          <cell r="B117">
            <v>115</v>
          </cell>
          <cell r="C117" t="str">
            <v>101 073 221 94</v>
          </cell>
          <cell r="D117" t="str">
            <v xml:space="preserve">Кимаковский Захар </v>
          </cell>
          <cell r="E117">
            <v>39113</v>
          </cell>
          <cell r="F117" t="str">
            <v>МС</v>
          </cell>
          <cell r="G117" t="str">
            <v>Москва</v>
          </cell>
        </row>
        <row r="118">
          <cell r="B118">
            <v>116</v>
          </cell>
          <cell r="C118" t="str">
            <v>101 124 634 00</v>
          </cell>
          <cell r="D118" t="str">
            <v xml:space="preserve">Сашенкова Александра </v>
          </cell>
          <cell r="E118">
            <v>39458</v>
          </cell>
          <cell r="F118" t="str">
            <v>КМС</v>
          </cell>
          <cell r="G118" t="str">
            <v>Москва</v>
          </cell>
        </row>
        <row r="119">
          <cell r="B119">
            <v>117</v>
          </cell>
          <cell r="C119" t="str">
            <v>101 159 825 77</v>
          </cell>
          <cell r="D119" t="str">
            <v xml:space="preserve">Сергеев Федор </v>
          </cell>
          <cell r="E119">
            <v>39313</v>
          </cell>
          <cell r="F119" t="str">
            <v>КМС</v>
          </cell>
          <cell r="G119" t="str">
            <v>Москва</v>
          </cell>
        </row>
        <row r="120">
          <cell r="B120">
            <v>118</v>
          </cell>
          <cell r="C120" t="str">
            <v>101 390 616 08</v>
          </cell>
          <cell r="D120" t="str">
            <v>Соколовский Кирилл</v>
          </cell>
          <cell r="E120">
            <v>39562</v>
          </cell>
          <cell r="F120" t="str">
            <v>КМС</v>
          </cell>
          <cell r="G120" t="str">
            <v>Москва</v>
          </cell>
        </row>
        <row r="121">
          <cell r="B121">
            <v>119</v>
          </cell>
          <cell r="C121" t="str">
            <v>101 329 561 63</v>
          </cell>
          <cell r="D121" t="str">
            <v>Савостиков Никита</v>
          </cell>
          <cell r="E121">
            <v>39675</v>
          </cell>
          <cell r="F121" t="str">
            <v>КМС</v>
          </cell>
          <cell r="G121" t="str">
            <v>Москва</v>
          </cell>
        </row>
        <row r="122">
          <cell r="B122">
            <v>120</v>
          </cell>
          <cell r="C122" t="str">
            <v>101 372 706 43</v>
          </cell>
          <cell r="D122" t="str">
            <v>Алексеева Васса</v>
          </cell>
          <cell r="E122">
            <v>39897</v>
          </cell>
          <cell r="F122" t="str">
            <v>КМС</v>
          </cell>
          <cell r="G122" t="str">
            <v>Москва</v>
          </cell>
        </row>
        <row r="123">
          <cell r="B123">
            <v>121</v>
          </cell>
          <cell r="C123" t="str">
            <v>101 127 096 37</v>
          </cell>
          <cell r="D123" t="str">
            <v xml:space="preserve">Фарафонтова Елизавета </v>
          </cell>
          <cell r="E123">
            <v>39296</v>
          </cell>
          <cell r="F123" t="str">
            <v>МС</v>
          </cell>
          <cell r="G123" t="str">
            <v>Москва</v>
          </cell>
        </row>
        <row r="124">
          <cell r="B124">
            <v>122</v>
          </cell>
          <cell r="C124" t="str">
            <v>101 201 202 35</v>
          </cell>
          <cell r="D124" t="str">
            <v xml:space="preserve">Голуенко Дарья </v>
          </cell>
          <cell r="E124">
            <v>39166</v>
          </cell>
          <cell r="F124" t="str">
            <v>КМС</v>
          </cell>
          <cell r="G124" t="str">
            <v>Москва</v>
          </cell>
        </row>
        <row r="125">
          <cell r="B125">
            <v>123</v>
          </cell>
          <cell r="C125" t="str">
            <v>101 126 809 41</v>
          </cell>
          <cell r="D125" t="str">
            <v xml:space="preserve">Григорьев Сократ </v>
          </cell>
          <cell r="E125">
            <v>39226</v>
          </cell>
          <cell r="F125" t="str">
            <v>КМС</v>
          </cell>
          <cell r="G125" t="str">
            <v>Москва</v>
          </cell>
        </row>
        <row r="126">
          <cell r="B126">
            <v>124</v>
          </cell>
          <cell r="C126" t="str">
            <v>100 900 598 34</v>
          </cell>
          <cell r="D126" t="str">
            <v xml:space="preserve">Кирильцев Тимур </v>
          </cell>
          <cell r="E126">
            <v>39363</v>
          </cell>
          <cell r="F126" t="str">
            <v>КМС</v>
          </cell>
          <cell r="G126" t="str">
            <v>Москва</v>
          </cell>
        </row>
        <row r="127">
          <cell r="B127">
            <v>125</v>
          </cell>
          <cell r="C127" t="str">
            <v>101 587 744 32</v>
          </cell>
          <cell r="D127" t="str">
            <v>Васильев Тимофей</v>
          </cell>
          <cell r="E127">
            <v>39183</v>
          </cell>
          <cell r="F127" t="str">
            <v>КМС</v>
          </cell>
          <cell r="G127" t="str">
            <v>Москва</v>
          </cell>
        </row>
        <row r="128">
          <cell r="B128">
            <v>126</v>
          </cell>
        </row>
        <row r="129">
          <cell r="B129">
            <v>127</v>
          </cell>
        </row>
        <row r="130">
          <cell r="B130">
            <v>128</v>
          </cell>
        </row>
        <row r="131">
          <cell r="B131">
            <v>129</v>
          </cell>
        </row>
        <row r="132">
          <cell r="B132">
            <v>130</v>
          </cell>
        </row>
        <row r="133">
          <cell r="B133">
            <v>131</v>
          </cell>
        </row>
        <row r="134">
          <cell r="B134">
            <v>132</v>
          </cell>
        </row>
        <row r="135">
          <cell r="B135">
            <v>133</v>
          </cell>
        </row>
        <row r="136">
          <cell r="B136">
            <v>134</v>
          </cell>
        </row>
        <row r="137">
          <cell r="B137">
            <v>135</v>
          </cell>
        </row>
        <row r="138">
          <cell r="B138">
            <v>136</v>
          </cell>
        </row>
        <row r="139">
          <cell r="B139">
            <v>137</v>
          </cell>
        </row>
        <row r="140">
          <cell r="B140">
            <v>138</v>
          </cell>
        </row>
        <row r="141">
          <cell r="B141">
            <v>139</v>
          </cell>
        </row>
        <row r="142">
          <cell r="B142">
            <v>140</v>
          </cell>
        </row>
        <row r="143">
          <cell r="B143">
            <v>141</v>
          </cell>
        </row>
        <row r="144">
          <cell r="B144">
            <v>142</v>
          </cell>
        </row>
        <row r="145">
          <cell r="B145">
            <v>143</v>
          </cell>
        </row>
        <row r="146">
          <cell r="B146">
            <v>144</v>
          </cell>
        </row>
        <row r="147">
          <cell r="B147">
            <v>145</v>
          </cell>
        </row>
        <row r="148">
          <cell r="B148">
            <v>146</v>
          </cell>
        </row>
        <row r="149">
          <cell r="B149">
            <v>147</v>
          </cell>
        </row>
        <row r="150">
          <cell r="B150">
            <v>148</v>
          </cell>
        </row>
        <row r="151">
          <cell r="B151">
            <v>149</v>
          </cell>
        </row>
        <row r="152">
          <cell r="B152">
            <v>150</v>
          </cell>
        </row>
        <row r="153">
          <cell r="B153">
            <v>151</v>
          </cell>
        </row>
        <row r="154">
          <cell r="B154">
            <v>152</v>
          </cell>
        </row>
        <row r="155">
          <cell r="B155">
            <v>153</v>
          </cell>
        </row>
        <row r="156">
          <cell r="B156">
            <v>154</v>
          </cell>
        </row>
        <row r="157">
          <cell r="B157">
            <v>155</v>
          </cell>
        </row>
        <row r="158">
          <cell r="B158">
            <v>156</v>
          </cell>
        </row>
        <row r="159">
          <cell r="B159">
            <v>157</v>
          </cell>
        </row>
        <row r="160">
          <cell r="B160">
            <v>158</v>
          </cell>
        </row>
        <row r="161">
          <cell r="B161">
            <v>159</v>
          </cell>
        </row>
        <row r="162">
          <cell r="B162">
            <v>160</v>
          </cell>
        </row>
        <row r="163">
          <cell r="B163">
            <v>161</v>
          </cell>
        </row>
        <row r="164">
          <cell r="B164">
            <v>162</v>
          </cell>
        </row>
        <row r="165">
          <cell r="B165">
            <v>163</v>
          </cell>
        </row>
        <row r="166">
          <cell r="B166">
            <v>164</v>
          </cell>
        </row>
        <row r="167">
          <cell r="B167">
            <v>165</v>
          </cell>
        </row>
        <row r="168">
          <cell r="B168">
            <v>166</v>
          </cell>
        </row>
        <row r="169">
          <cell r="B169">
            <v>167</v>
          </cell>
        </row>
        <row r="170">
          <cell r="B170">
            <v>168</v>
          </cell>
        </row>
        <row r="171">
          <cell r="B171">
            <v>169</v>
          </cell>
        </row>
        <row r="172">
          <cell r="B172">
            <v>170</v>
          </cell>
        </row>
        <row r="173">
          <cell r="B173">
            <v>171</v>
          </cell>
        </row>
        <row r="174">
          <cell r="B174">
            <v>172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</row>
        <row r="179">
          <cell r="B179">
            <v>177</v>
          </cell>
        </row>
        <row r="180">
          <cell r="B180">
            <v>178</v>
          </cell>
        </row>
        <row r="181">
          <cell r="B181">
            <v>179</v>
          </cell>
        </row>
        <row r="182">
          <cell r="B182">
            <v>180</v>
          </cell>
        </row>
        <row r="183">
          <cell r="B183">
            <v>181</v>
          </cell>
        </row>
        <row r="184">
          <cell r="B184">
            <v>182</v>
          </cell>
        </row>
        <row r="185">
          <cell r="B185">
            <v>183</v>
          </cell>
        </row>
        <row r="186">
          <cell r="B186">
            <v>184</v>
          </cell>
        </row>
        <row r="187">
          <cell r="B187">
            <v>185</v>
          </cell>
        </row>
        <row r="188">
          <cell r="B188">
            <v>186</v>
          </cell>
        </row>
        <row r="189">
          <cell r="B189">
            <v>187</v>
          </cell>
        </row>
        <row r="190">
          <cell r="B190">
            <v>188</v>
          </cell>
        </row>
        <row r="191">
          <cell r="B191">
            <v>189</v>
          </cell>
        </row>
        <row r="192">
          <cell r="B192">
            <v>190</v>
          </cell>
        </row>
        <row r="193">
          <cell r="B193">
            <v>191</v>
          </cell>
        </row>
        <row r="194">
          <cell r="B194">
            <v>192</v>
          </cell>
        </row>
        <row r="195">
          <cell r="B195">
            <v>193</v>
          </cell>
        </row>
        <row r="196">
          <cell r="B196">
            <v>194</v>
          </cell>
        </row>
        <row r="197">
          <cell r="B197">
            <v>195</v>
          </cell>
        </row>
        <row r="198">
          <cell r="B198">
            <v>196</v>
          </cell>
        </row>
        <row r="199">
          <cell r="B199">
            <v>197</v>
          </cell>
        </row>
        <row r="200">
          <cell r="B200">
            <v>198</v>
          </cell>
        </row>
        <row r="201">
          <cell r="B201">
            <v>199</v>
          </cell>
        </row>
        <row r="202">
          <cell r="B202">
            <v>200</v>
          </cell>
        </row>
        <row r="203">
          <cell r="B203">
            <v>201</v>
          </cell>
        </row>
        <row r="204">
          <cell r="B204">
            <v>202</v>
          </cell>
        </row>
        <row r="205">
          <cell r="B205">
            <v>203</v>
          </cell>
        </row>
        <row r="206">
          <cell r="B206">
            <v>204</v>
          </cell>
        </row>
        <row r="207">
          <cell r="B207">
            <v>205</v>
          </cell>
        </row>
        <row r="208">
          <cell r="B208">
            <v>206</v>
          </cell>
        </row>
        <row r="209">
          <cell r="B209">
            <v>207</v>
          </cell>
        </row>
        <row r="210">
          <cell r="B210">
            <v>208</v>
          </cell>
        </row>
        <row r="211">
          <cell r="B211">
            <v>209</v>
          </cell>
        </row>
        <row r="212">
          <cell r="B212">
            <v>210</v>
          </cell>
        </row>
        <row r="213">
          <cell r="B213">
            <v>211</v>
          </cell>
        </row>
        <row r="214">
          <cell r="B214">
            <v>212</v>
          </cell>
        </row>
        <row r="215">
          <cell r="B215">
            <v>213</v>
          </cell>
        </row>
        <row r="216">
          <cell r="B216">
            <v>214</v>
          </cell>
        </row>
        <row r="217">
          <cell r="B217">
            <v>215</v>
          </cell>
        </row>
        <row r="218">
          <cell r="B218">
            <v>216</v>
          </cell>
        </row>
        <row r="219">
          <cell r="B219">
            <v>217</v>
          </cell>
        </row>
        <row r="220">
          <cell r="B220">
            <v>218</v>
          </cell>
        </row>
        <row r="221">
          <cell r="B221">
            <v>219</v>
          </cell>
        </row>
        <row r="222">
          <cell r="B222">
            <v>220</v>
          </cell>
        </row>
        <row r="223">
          <cell r="B223">
            <v>221</v>
          </cell>
        </row>
      </sheetData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66CCFF"/>
    <pageSetUpPr fitToPage="1"/>
  </sheetPr>
  <dimension ref="A1:V68"/>
  <sheetViews>
    <sheetView tabSelected="1" topLeftCell="A33" zoomScaleNormal="100" zoomScaleSheetLayoutView="90" workbookViewId="0">
      <selection activeCell="H45" sqref="H45"/>
    </sheetView>
  </sheetViews>
  <sheetFormatPr defaultColWidth="9.28515625" defaultRowHeight="12.75"/>
  <cols>
    <col min="1" max="1" width="7" style="1" customWidth="1"/>
    <col min="2" max="2" width="7.7109375" style="52" customWidth="1"/>
    <col min="3" max="3" width="15.7109375" style="52" customWidth="1"/>
    <col min="4" max="4" width="25.7109375" style="1" customWidth="1"/>
    <col min="5" max="5" width="10.7109375" style="1" customWidth="1"/>
    <col min="6" max="6" width="8.28515625" style="52" customWidth="1"/>
    <col min="7" max="7" width="28.7109375" style="1" customWidth="1"/>
    <col min="8" max="10" width="9.5703125" style="1" customWidth="1"/>
    <col min="11" max="11" width="11.7109375" style="52" bestFit="1" customWidth="1"/>
    <col min="12" max="12" width="8.7109375" style="1" hidden="1" customWidth="1"/>
    <col min="13" max="13" width="10.42578125" style="1" customWidth="1"/>
    <col min="14" max="14" width="13.140625" style="1" customWidth="1"/>
    <col min="15" max="15" width="17.42578125" style="1" customWidth="1"/>
    <col min="16" max="18" width="9.28515625" style="1"/>
    <col min="19" max="19" width="12.28515625" style="1" customWidth="1"/>
    <col min="20" max="16384" width="9.28515625" style="1"/>
  </cols>
  <sheetData>
    <row r="1" spans="1:18" ht="18.7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</row>
    <row r="2" spans="1:18" ht="18.75">
      <c r="A2" s="203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8" ht="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8" s="3" customFormat="1" ht="19.5" customHeight="1">
      <c r="A4" s="204" t="s">
        <v>40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</row>
    <row r="5" spans="1:18" s="3" customFormat="1" ht="21.75" thickBot="1">
      <c r="A5" s="205" t="s">
        <v>2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</row>
    <row r="6" spans="1:18" s="3" customFormat="1" ht="21.75" hidden="1" thickBot="1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</row>
    <row r="7" spans="1:18" ht="19.5" thickTop="1">
      <c r="A7" s="200" t="s">
        <v>3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2"/>
    </row>
    <row r="8" spans="1:18" ht="18.75">
      <c r="A8" s="187" t="s">
        <v>4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9"/>
    </row>
    <row r="9" spans="1:18" ht="18.75">
      <c r="A9" s="187" t="s">
        <v>41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9"/>
    </row>
    <row r="10" spans="1:18" ht="21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6"/>
    </row>
    <row r="11" spans="1:18" ht="15.75">
      <c r="A11" s="7" t="s">
        <v>5</v>
      </c>
      <c r="B11" s="8"/>
      <c r="C11" s="8"/>
      <c r="D11" s="9"/>
      <c r="E11" s="10"/>
      <c r="F11" s="8"/>
      <c r="G11" s="10"/>
      <c r="H11" s="10"/>
      <c r="I11" s="10"/>
      <c r="J11" s="10"/>
      <c r="K11" s="8"/>
      <c r="L11" s="11"/>
      <c r="M11" s="11"/>
      <c r="N11" s="11"/>
      <c r="O11" s="12" t="s">
        <v>46</v>
      </c>
      <c r="R11" s="105"/>
    </row>
    <row r="12" spans="1:18" ht="15.75">
      <c r="A12" s="13" t="s">
        <v>42</v>
      </c>
      <c r="B12" s="14"/>
      <c r="C12" s="15"/>
      <c r="D12" s="16"/>
      <c r="E12" s="16"/>
      <c r="F12" s="14"/>
      <c r="G12" s="16"/>
      <c r="H12" s="16"/>
      <c r="I12" s="16"/>
      <c r="J12" s="16"/>
      <c r="K12" s="14"/>
      <c r="L12" s="17"/>
      <c r="M12" s="17"/>
      <c r="N12" s="17"/>
      <c r="O12" s="18" t="s">
        <v>47</v>
      </c>
      <c r="R12" s="106"/>
    </row>
    <row r="13" spans="1:18" ht="15.75" thickBot="1">
      <c r="A13" s="190" t="s">
        <v>6</v>
      </c>
      <c r="B13" s="191"/>
      <c r="C13" s="191"/>
      <c r="D13" s="191"/>
      <c r="E13" s="191"/>
      <c r="F13" s="191"/>
      <c r="G13" s="192"/>
      <c r="H13" s="19" t="s">
        <v>7</v>
      </c>
      <c r="I13" s="20"/>
      <c r="J13" s="20"/>
      <c r="K13" s="21"/>
      <c r="L13" s="20"/>
      <c r="M13" s="20"/>
      <c r="N13" s="20"/>
      <c r="O13" s="22"/>
    </row>
    <row r="14" spans="1:18" ht="15.75" thickTop="1">
      <c r="A14" s="23" t="s">
        <v>8</v>
      </c>
      <c r="B14" s="24"/>
      <c r="C14" s="24"/>
      <c r="D14" s="25"/>
      <c r="E14" s="26"/>
      <c r="F14" s="24"/>
      <c r="G14" s="27"/>
      <c r="H14" s="28" t="s">
        <v>9</v>
      </c>
      <c r="I14" s="29"/>
      <c r="J14" s="29"/>
      <c r="K14" s="30"/>
      <c r="L14" s="31"/>
      <c r="M14" s="31"/>
      <c r="N14" s="30"/>
      <c r="O14" s="32" t="s">
        <v>10</v>
      </c>
    </row>
    <row r="15" spans="1:18" ht="15.75">
      <c r="A15" s="33" t="s">
        <v>11</v>
      </c>
      <c r="B15" s="34"/>
      <c r="C15" s="34"/>
      <c r="D15" s="35"/>
      <c r="E15" s="36"/>
      <c r="F15" s="34"/>
      <c r="G15" s="107" t="s">
        <v>43</v>
      </c>
      <c r="H15" s="37" t="s">
        <v>12</v>
      </c>
      <c r="I15" s="38"/>
      <c r="J15" s="38"/>
      <c r="K15" s="39"/>
      <c r="L15" s="35"/>
      <c r="M15" s="35"/>
      <c r="N15" s="39"/>
      <c r="O15" s="40" t="s">
        <v>13</v>
      </c>
    </row>
    <row r="16" spans="1:18" ht="15.75">
      <c r="A16" s="33" t="s">
        <v>14</v>
      </c>
      <c r="B16" s="34"/>
      <c r="C16" s="34"/>
      <c r="D16" s="35"/>
      <c r="E16" s="36"/>
      <c r="F16" s="34"/>
      <c r="G16" s="107" t="s">
        <v>44</v>
      </c>
      <c r="H16" s="41" t="s">
        <v>15</v>
      </c>
      <c r="I16" s="38"/>
      <c r="J16" s="38"/>
      <c r="K16" s="39"/>
      <c r="L16" s="35"/>
      <c r="M16" s="35"/>
      <c r="N16" s="39"/>
      <c r="O16" s="42" t="s">
        <v>16</v>
      </c>
    </row>
    <row r="17" spans="1:22" ht="16.5" thickBot="1">
      <c r="A17" s="43" t="s">
        <v>17</v>
      </c>
      <c r="B17" s="44"/>
      <c r="C17" s="44"/>
      <c r="D17" s="45"/>
      <c r="E17" s="45"/>
      <c r="F17" s="44"/>
      <c r="G17" s="108" t="s">
        <v>45</v>
      </c>
      <c r="H17" s="46" t="s">
        <v>18</v>
      </c>
      <c r="I17" s="47"/>
      <c r="J17" s="47"/>
      <c r="K17" s="48"/>
      <c r="L17" s="49"/>
      <c r="M17" s="49"/>
      <c r="N17" s="48"/>
      <c r="O17" s="50">
        <v>3</v>
      </c>
    </row>
    <row r="18" spans="1:22" ht="8.25" customHeight="1" thickTop="1" thickBot="1">
      <c r="A18" s="51"/>
      <c r="G18" s="53"/>
      <c r="H18" s="54"/>
      <c r="I18" s="55"/>
      <c r="J18" s="55"/>
      <c r="K18" s="2"/>
      <c r="L18" s="56"/>
      <c r="M18" s="56"/>
      <c r="N18" s="2"/>
      <c r="O18" s="57"/>
    </row>
    <row r="19" spans="1:22" ht="14.25" hidden="1" thickTop="1" thickBot="1">
      <c r="A19" s="58"/>
      <c r="B19" s="59"/>
      <c r="C19" s="59"/>
      <c r="D19" s="60"/>
      <c r="E19" s="60"/>
      <c r="F19" s="59"/>
      <c r="G19" s="60"/>
      <c r="H19" s="60"/>
      <c r="I19" s="60"/>
      <c r="J19" s="60"/>
      <c r="K19" s="59"/>
      <c r="L19" s="60"/>
      <c r="M19" s="60"/>
      <c r="N19" s="60"/>
      <c r="O19" s="61"/>
    </row>
    <row r="20" spans="1:22" s="62" customFormat="1" ht="13.5" thickTop="1">
      <c r="A20" s="193" t="s">
        <v>19</v>
      </c>
      <c r="B20" s="195" t="s">
        <v>20</v>
      </c>
      <c r="C20" s="195" t="s">
        <v>21</v>
      </c>
      <c r="D20" s="195" t="s">
        <v>22</v>
      </c>
      <c r="E20" s="195" t="s">
        <v>23</v>
      </c>
      <c r="F20" s="195" t="s">
        <v>24</v>
      </c>
      <c r="G20" s="195" t="s">
        <v>25</v>
      </c>
      <c r="H20" s="197" t="s">
        <v>26</v>
      </c>
      <c r="I20" s="197"/>
      <c r="J20" s="197"/>
      <c r="K20" s="195" t="s">
        <v>27</v>
      </c>
      <c r="L20" s="195"/>
      <c r="M20" s="195" t="s">
        <v>28</v>
      </c>
      <c r="N20" s="198" t="s">
        <v>29</v>
      </c>
      <c r="O20" s="185" t="s">
        <v>30</v>
      </c>
      <c r="S20" s="1"/>
    </row>
    <row r="21" spans="1:22" s="62" customFormat="1">
      <c r="A21" s="194"/>
      <c r="B21" s="196"/>
      <c r="C21" s="196"/>
      <c r="D21" s="196"/>
      <c r="E21" s="196"/>
      <c r="F21" s="196"/>
      <c r="G21" s="196"/>
      <c r="H21" s="144" t="s">
        <v>31</v>
      </c>
      <c r="I21" s="144" t="s">
        <v>32</v>
      </c>
      <c r="J21" s="144" t="s">
        <v>33</v>
      </c>
      <c r="K21" s="196"/>
      <c r="L21" s="196"/>
      <c r="M21" s="196"/>
      <c r="N21" s="199"/>
      <c r="O21" s="186"/>
    </row>
    <row r="22" spans="1:22" s="64" customFormat="1" ht="31.5" customHeight="1">
      <c r="A22" s="182">
        <v>1</v>
      </c>
      <c r="B22" s="109">
        <v>32</v>
      </c>
      <c r="C22" s="110" t="str">
        <f>IF(ISBLANK($B22),"",VLOOKUP($B22,[2]список!$B$3:$G$504,2,0))</f>
        <v>100 090 456 36</v>
      </c>
      <c r="D22" s="111" t="str">
        <f>IF(ISBLANK($B22),"",VLOOKUP($B22,[2]список!$B$3:$G$504,3,0))</f>
        <v xml:space="preserve">Антонова Наталия </v>
      </c>
      <c r="E22" s="111">
        <f>IF(ISBLANK($B22),"",VLOOKUP($B22,[2]список!$B$3:$G$504,4,0))</f>
        <v>34844</v>
      </c>
      <c r="F22" s="111" t="str">
        <f>IF(ISBLANK($B22),"",VLOOKUP($B22,[2]список!$B$3:$G$504,5,0))</f>
        <v>ЗМС</v>
      </c>
      <c r="G22" s="115" t="str">
        <f>IF(ISBLANK($B22),"",VLOOKUP($B22,[2]список!$B$3:$G$504,6,0))</f>
        <v>Санкт-Петербург</v>
      </c>
      <c r="H22" s="130">
        <v>18.864000000000001</v>
      </c>
      <c r="I22" s="131">
        <f>I23-H22</f>
        <v>13.952000000000002</v>
      </c>
      <c r="J22" s="131">
        <f>S24-I23</f>
        <v>14.031999999999996</v>
      </c>
      <c r="K22" s="132">
        <f>SUM(H22:J22)</f>
        <v>46.847999999999999</v>
      </c>
      <c r="L22" s="142"/>
      <c r="M22" s="119">
        <f>0.75/(S24/3600)</f>
        <v>57.633196721311478</v>
      </c>
      <c r="N22" s="139" t="s">
        <v>34</v>
      </c>
      <c r="O22" s="143"/>
    </row>
    <row r="23" spans="1:22" s="64" customFormat="1" ht="31.5" customHeight="1">
      <c r="A23" s="183"/>
      <c r="B23" s="109">
        <v>42</v>
      </c>
      <c r="C23" s="110" t="str">
        <f>IF(ISBLANK($B23),"",VLOOKUP($B23,[2]список!$B$3:$G$504,2,0))</f>
        <v>100 072 724 55</v>
      </c>
      <c r="D23" s="111" t="str">
        <f>IF(ISBLANK($B23),"",VLOOKUP($B23,[2]список!$B$3:$G$504,3,0))</f>
        <v xml:space="preserve">Шмелева Дарья </v>
      </c>
      <c r="E23" s="111">
        <f>IF(ISBLANK($B23),"",VLOOKUP($B23,[2]список!$B$3:$G$504,4,0))</f>
        <v>34633</v>
      </c>
      <c r="F23" s="111" t="str">
        <f>IF(ISBLANK($B23),"",VLOOKUP($B23,[2]список!$B$3:$G$504,5,0))</f>
        <v>ЗМС</v>
      </c>
      <c r="G23" s="111" t="str">
        <f>IF(ISBLANK($B23),"",VLOOKUP($B23,[2]список!$B$3:$G$504,6,0))</f>
        <v>Москва</v>
      </c>
      <c r="H23" s="65"/>
      <c r="I23" s="117">
        <v>32.816000000000003</v>
      </c>
      <c r="J23" s="67"/>
      <c r="K23" s="75"/>
      <c r="L23" s="81"/>
      <c r="M23" s="76"/>
      <c r="N23" s="137"/>
      <c r="O23" s="68"/>
      <c r="Q23" s="125"/>
      <c r="R23" s="125"/>
      <c r="S23" s="125"/>
      <c r="T23" s="125"/>
      <c r="U23" s="125"/>
      <c r="V23" s="125"/>
    </row>
    <row r="24" spans="1:22" s="64" customFormat="1" ht="31.5" customHeight="1" thickBot="1">
      <c r="A24" s="184"/>
      <c r="B24" s="112">
        <v>43</v>
      </c>
      <c r="C24" s="113" t="str">
        <f>IF(ISBLANK($B24),"",VLOOKUP($B24,[2]список!$B$3:$G$504,2,0))</f>
        <v>100 349 197 78</v>
      </c>
      <c r="D24" s="114" t="str">
        <f>IF(ISBLANK($B24),"",VLOOKUP($B24,[2]список!$B$3:$G$504,3,0))</f>
        <v xml:space="preserve">Бурлакова Яна </v>
      </c>
      <c r="E24" s="114">
        <f>IF(ISBLANK($B24),"",VLOOKUP($B24,[2]список!$B$3:$G$504,4,0))</f>
        <v>36739</v>
      </c>
      <c r="F24" s="114" t="str">
        <f>IF(ISBLANK($B24),"",VLOOKUP($B24,[2]список!$B$3:$G$504,5,0))</f>
        <v>ЗМС</v>
      </c>
      <c r="G24" s="114" t="str">
        <f>IF(ISBLANK($B24),"",VLOOKUP($B24,[2]список!$B$3:$G$504,6,0))</f>
        <v>Москва</v>
      </c>
      <c r="H24" s="83"/>
      <c r="I24" s="134"/>
      <c r="J24" s="135"/>
      <c r="K24" s="135"/>
      <c r="L24" s="92"/>
      <c r="M24" s="78"/>
      <c r="N24" s="138"/>
      <c r="O24" s="69"/>
      <c r="Q24" s="125"/>
      <c r="R24" s="125"/>
      <c r="S24" s="126">
        <v>46.847999999999999</v>
      </c>
      <c r="T24" s="125"/>
      <c r="U24" s="125"/>
      <c r="V24" s="125"/>
    </row>
    <row r="25" spans="1:22" s="64" customFormat="1" ht="31.5" customHeight="1">
      <c r="A25" s="182">
        <v>2</v>
      </c>
      <c r="B25" s="109">
        <v>61</v>
      </c>
      <c r="C25" s="110" t="str">
        <f>IF(ISBLANK($B25),"",VLOOKUP($B25,[2]список!$B$3:$G$504,2,0))</f>
        <v>100 787 947 00</v>
      </c>
      <c r="D25" s="111" t="str">
        <f>IF(ISBLANK($B25),"",VLOOKUP($B25,[2]список!$B$3:$G$504,3,0))</f>
        <v xml:space="preserve">Богомолова Елизавета </v>
      </c>
      <c r="E25" s="111">
        <f>IF(ISBLANK($B25),"",VLOOKUP($B25,[2]список!$B$3:$G$504,4,0))</f>
        <v>37812</v>
      </c>
      <c r="F25" s="115" t="str">
        <f>IF(ISBLANK($B25),"",VLOOKUP($B25,[2]список!$B$3:$G$504,5,0))</f>
        <v>МС</v>
      </c>
      <c r="G25" s="115" t="str">
        <f>IF(ISBLANK($B25),"",VLOOKUP($B25,[2]список!$B$3:$G$504,6,0))</f>
        <v>Москва</v>
      </c>
      <c r="H25" s="130">
        <v>18.838999999999999</v>
      </c>
      <c r="I25" s="131">
        <f>I26-H25</f>
        <v>14.088999999999999</v>
      </c>
      <c r="J25" s="131">
        <f>S27-I26</f>
        <v>14.076000000000001</v>
      </c>
      <c r="K25" s="132">
        <f>SUM(H25:J25)</f>
        <v>47.003999999999998</v>
      </c>
      <c r="L25" s="133"/>
      <c r="M25" s="119">
        <f>0.75/(S27/3600)</f>
        <v>57.44191983660965</v>
      </c>
      <c r="N25" s="139" t="s">
        <v>34</v>
      </c>
      <c r="O25" s="63"/>
      <c r="Q25" s="127"/>
      <c r="R25" s="125"/>
      <c r="S25" s="125"/>
      <c r="T25" s="128"/>
      <c r="U25" s="129"/>
      <c r="V25" s="125"/>
    </row>
    <row r="26" spans="1:22" s="64" customFormat="1" ht="31.5" customHeight="1">
      <c r="A26" s="183"/>
      <c r="B26" s="109">
        <v>79</v>
      </c>
      <c r="C26" s="110" t="str">
        <f>IF(ISBLANK($B26),"",VLOOKUP($B26,[2]список!$B$3:$G$504,2,0))</f>
        <v>100 919 705 32</v>
      </c>
      <c r="D26" s="111" t="str">
        <f>IF(ISBLANK($B26),"",VLOOKUP($B26,[2]список!$B$3:$G$504,3,0))</f>
        <v>Евланова Екатерина</v>
      </c>
      <c r="E26" s="111">
        <f>IF(ISBLANK($B26),"",VLOOKUP($B26,[2]список!$B$3:$G$504,4,0))</f>
        <v>39047</v>
      </c>
      <c r="F26" s="111" t="str">
        <f>IF(ISBLANK($B26),"",VLOOKUP($B26,[2]список!$B$3:$G$504,5,0))</f>
        <v>МС</v>
      </c>
      <c r="G26" s="111" t="str">
        <f>IF(ISBLANK($B26),"",VLOOKUP($B26,[2]список!$B$3:$G$504,6,0))</f>
        <v>Тульская Область</v>
      </c>
      <c r="H26" s="65"/>
      <c r="I26" s="117">
        <v>32.927999999999997</v>
      </c>
      <c r="J26" s="67"/>
      <c r="K26" s="121"/>
      <c r="L26" s="90"/>
      <c r="M26" s="76"/>
      <c r="N26" s="140"/>
      <c r="O26" s="69"/>
      <c r="Q26" s="127"/>
      <c r="R26" s="127"/>
      <c r="S26" s="127"/>
      <c r="T26" s="127"/>
      <c r="U26" s="129"/>
      <c r="V26" s="125"/>
    </row>
    <row r="27" spans="1:22" s="64" customFormat="1" ht="31.5" customHeight="1" thickBot="1">
      <c r="A27" s="184"/>
      <c r="B27" s="112">
        <v>58</v>
      </c>
      <c r="C27" s="113" t="str">
        <f>IF(ISBLANK($B27),"",VLOOKUP($B27,[2]список!$B$3:$G$504,2,0))</f>
        <v>100 901 875 50</v>
      </c>
      <c r="D27" s="114" t="str">
        <f>IF(ISBLANK($B27),"",VLOOKUP($B27,[2]список!$B$3:$G$504,3,0))</f>
        <v xml:space="preserve">Лысенко Алина </v>
      </c>
      <c r="E27" s="114">
        <f>IF(ISBLANK($B27),"",VLOOKUP($B27,[2]список!$B$3:$G$504,4,0))</f>
        <v>37758</v>
      </c>
      <c r="F27" s="114" t="str">
        <f>IF(ISBLANK($B27),"",VLOOKUP($B27,[2]список!$B$3:$G$504,5,0))</f>
        <v>МСМК</v>
      </c>
      <c r="G27" s="114" t="str">
        <f>IF(ISBLANK($B27),"",VLOOKUP($B27,[2]список!$B$3:$G$504,6,0))</f>
        <v>Москва</v>
      </c>
      <c r="H27" s="82"/>
      <c r="I27" s="83"/>
      <c r="J27" s="91"/>
      <c r="K27" s="122"/>
      <c r="L27" s="92"/>
      <c r="M27" s="78"/>
      <c r="N27" s="141"/>
      <c r="O27" s="70"/>
      <c r="Q27" s="125"/>
      <c r="R27" s="125"/>
      <c r="S27" s="126">
        <v>47.003999999999998</v>
      </c>
      <c r="T27" s="125"/>
      <c r="U27" s="125"/>
      <c r="V27" s="125"/>
    </row>
    <row r="28" spans="1:22" s="64" customFormat="1" ht="31.5" customHeight="1">
      <c r="A28" s="182">
        <v>3</v>
      </c>
      <c r="B28" s="109">
        <v>33</v>
      </c>
      <c r="C28" s="110" t="str">
        <f>IF(ISBLANK($B28),"",VLOOKUP($B28,[2]список!$B$3:$G$504,2,0))</f>
        <v>100 064 623 05</v>
      </c>
      <c r="D28" s="111" t="str">
        <f>IF(ISBLANK($B28),"",VLOOKUP($B28,[2]список!$B$3:$G$504,3,0))</f>
        <v xml:space="preserve">Гниденко Екатерина </v>
      </c>
      <c r="E28" s="111">
        <f>IF(ISBLANK($B28),"",VLOOKUP($B28,[2]список!$B$3:$G$504,4,0))</f>
        <v>33949</v>
      </c>
      <c r="F28" s="115" t="str">
        <f>IF(ISBLANK($B28),"",VLOOKUP($B28,[2]список!$B$3:$G$504,5,0))</f>
        <v>МСМК</v>
      </c>
      <c r="G28" s="115" t="str">
        <f>IF(ISBLANK($B28),"",VLOOKUP($B28,[2]список!$B$3:$G$504,6,0))</f>
        <v>Санкт-Петербург</v>
      </c>
      <c r="H28" s="116">
        <v>19.347000000000001</v>
      </c>
      <c r="I28" s="117">
        <f>I29-H28</f>
        <v>14.201999999999998</v>
      </c>
      <c r="J28" s="117">
        <f>S30-I29</f>
        <v>14.627000000000002</v>
      </c>
      <c r="K28" s="120">
        <f>SUM(H28:J28)</f>
        <v>48.176000000000002</v>
      </c>
      <c r="L28" s="80"/>
      <c r="M28" s="118">
        <f>0.75/(S30/3600)</f>
        <v>56.044503487213547</v>
      </c>
      <c r="N28" s="136" t="s">
        <v>35</v>
      </c>
      <c r="O28" s="63"/>
      <c r="Q28" s="127"/>
      <c r="R28" s="125"/>
      <c r="S28" s="125"/>
      <c r="T28" s="128"/>
      <c r="U28" s="129"/>
      <c r="V28" s="125"/>
    </row>
    <row r="29" spans="1:22" s="64" customFormat="1" ht="31.5" customHeight="1">
      <c r="A29" s="183"/>
      <c r="B29" s="109">
        <v>41</v>
      </c>
      <c r="C29" s="110" t="str">
        <f>IF(ISBLANK($B29),"",VLOOKUP($B29,[2]список!$B$3:$G$504,2,0))</f>
        <v>100 074 984 84</v>
      </c>
      <c r="D29" s="111" t="str">
        <f>IF(ISBLANK($B29),"",VLOOKUP($B29,[2]список!$B$3:$G$504,3,0))</f>
        <v xml:space="preserve">Войнова Анастасия </v>
      </c>
      <c r="E29" s="111">
        <f>IF(ISBLANK($B29),"",VLOOKUP($B29,[2]список!$B$3:$G$504,4,0))</f>
        <v>34005</v>
      </c>
      <c r="F29" s="111" t="str">
        <f>IF(ISBLANK($B29),"",VLOOKUP($B29,[2]список!$B$3:$G$504,5,0))</f>
        <v>ЗМС</v>
      </c>
      <c r="G29" s="111" t="str">
        <f>IF(ISBLANK($B29),"",VLOOKUP($B29,[2]список!$B$3:$G$504,6,0))</f>
        <v>Москва</v>
      </c>
      <c r="H29" s="65"/>
      <c r="I29" s="117">
        <v>33.548999999999999</v>
      </c>
      <c r="J29" s="67"/>
      <c r="K29" s="123"/>
      <c r="L29" s="81"/>
      <c r="M29" s="76"/>
      <c r="N29" s="140"/>
      <c r="O29" s="69"/>
      <c r="Q29" s="127"/>
      <c r="R29" s="127"/>
      <c r="S29" s="127"/>
      <c r="T29" s="127"/>
      <c r="U29" s="129"/>
      <c r="V29" s="125"/>
    </row>
    <row r="30" spans="1:22" s="64" customFormat="1" ht="31.5" customHeight="1" thickBot="1">
      <c r="A30" s="184"/>
      <c r="B30" s="112">
        <v>46</v>
      </c>
      <c r="C30" s="113" t="str">
        <f>IF(ISBLANK($B30),"",VLOOKUP($B30,[2]список!$B$3:$G$504,2,0))</f>
        <v>100 146 301 09</v>
      </c>
      <c r="D30" s="114" t="str">
        <f>IF(ISBLANK($B30),"",VLOOKUP($B30,[2]список!$B$3:$G$504,3,0))</f>
        <v xml:space="preserve">Ващенко Полина </v>
      </c>
      <c r="E30" s="114">
        <f>IF(ISBLANK($B30),"",VLOOKUP($B30,[2]список!$B$3:$G$504,4,0))</f>
        <v>36529</v>
      </c>
      <c r="F30" s="114" t="str">
        <f>IF(ISBLANK($B30),"",VLOOKUP($B30,[2]список!$B$3:$G$504,5,0))</f>
        <v>МСМК</v>
      </c>
      <c r="G30" s="114" t="str">
        <f>IF(ISBLANK($B30),"",VLOOKUP($B30,[2]список!$B$3:$G$504,6,0))</f>
        <v>Москва</v>
      </c>
      <c r="H30" s="82"/>
      <c r="I30" s="83"/>
      <c r="J30" s="84"/>
      <c r="K30" s="124"/>
      <c r="L30" s="86"/>
      <c r="M30" s="78"/>
      <c r="N30" s="141"/>
      <c r="O30" s="70"/>
      <c r="Q30" s="125"/>
      <c r="R30" s="125"/>
      <c r="S30" s="126">
        <v>48.176000000000002</v>
      </c>
      <c r="T30" s="125"/>
      <c r="U30" s="125"/>
      <c r="V30" s="125"/>
    </row>
    <row r="31" spans="1:22" s="64" customFormat="1" ht="31.5" customHeight="1">
      <c r="A31" s="182">
        <v>4</v>
      </c>
      <c r="B31" s="109">
        <v>50</v>
      </c>
      <c r="C31" s="110" t="str">
        <f>IF(ISBLANK($B31),"",VLOOKUP($B31,[2]список!$B$3:$G$504,2,0))</f>
        <v>100 894 611 61</v>
      </c>
      <c r="D31" s="111" t="str">
        <f>IF(ISBLANK($B31),"",VLOOKUP($B31,[2]список!$B$3:$G$504,3,0))</f>
        <v xml:space="preserve">Новикова Софья </v>
      </c>
      <c r="E31" s="111">
        <f>IF(ISBLANK($B31),"",VLOOKUP($B31,[2]список!$B$3:$G$504,4,0))</f>
        <v>38988</v>
      </c>
      <c r="F31" s="115" t="str">
        <f>IF(ISBLANK($B31),"",VLOOKUP($B31,[2]список!$B$3:$G$504,5,0))</f>
        <v>МС</v>
      </c>
      <c r="G31" s="115" t="str">
        <f>IF(ISBLANK($B31),"",VLOOKUP($B31,[2]список!$B$3:$G$504,6,0))</f>
        <v>Москва</v>
      </c>
      <c r="H31" s="116">
        <v>19.303999999999998</v>
      </c>
      <c r="I31" s="117">
        <f>I32-H31</f>
        <v>14.306000000000001</v>
      </c>
      <c r="J31" s="117">
        <f>S33-I32</f>
        <v>14.701999999999998</v>
      </c>
      <c r="K31" s="120">
        <f>SUM(H31:J31)</f>
        <v>48.311999999999998</v>
      </c>
      <c r="L31" s="87"/>
      <c r="M31" s="118">
        <f>0.75/(S33/3600)</f>
        <v>55.886736214605065</v>
      </c>
      <c r="N31" s="136" t="s">
        <v>35</v>
      </c>
      <c r="O31" s="63"/>
      <c r="Q31" s="127"/>
      <c r="R31" s="125"/>
      <c r="S31" s="125"/>
      <c r="T31" s="128"/>
      <c r="U31" s="129"/>
      <c r="V31" s="125"/>
    </row>
    <row r="32" spans="1:22" s="64" customFormat="1" ht="31.5" customHeight="1">
      <c r="A32" s="183"/>
      <c r="B32" s="109">
        <v>53</v>
      </c>
      <c r="C32" s="110" t="str">
        <f>IF(ISBLANK($B32),"",VLOOKUP($B32,[2]список!$B$3:$G$504,2,0))</f>
        <v>100 949 173 12</v>
      </c>
      <c r="D32" s="111" t="str">
        <f>IF(ISBLANK($B32),"",VLOOKUP($B32,[2]список!$B$3:$G$504,3,0))</f>
        <v xml:space="preserve">Солозобова Елизавета </v>
      </c>
      <c r="E32" s="111">
        <f>IF(ISBLANK($B32),"",VLOOKUP($B32,[2]список!$B$3:$G$504,4,0))</f>
        <v>38671</v>
      </c>
      <c r="F32" s="111" t="str">
        <f>IF(ISBLANK($B32),"",VLOOKUP($B32,[2]список!$B$3:$G$504,5,0))</f>
        <v>МС</v>
      </c>
      <c r="G32" s="111" t="str">
        <f>IF(ISBLANK($B32),"",VLOOKUP($B32,[2]список!$B$3:$G$504,6,0))</f>
        <v>Москва</v>
      </c>
      <c r="H32" s="65"/>
      <c r="I32" s="117">
        <v>33.61</v>
      </c>
      <c r="J32" s="67"/>
      <c r="K32" s="121"/>
      <c r="L32" s="90"/>
      <c r="M32" s="76"/>
      <c r="N32" s="93"/>
      <c r="O32" s="68"/>
      <c r="Q32" s="127"/>
      <c r="R32" s="127"/>
      <c r="S32" s="127"/>
      <c r="T32" s="127"/>
      <c r="U32" s="129"/>
      <c r="V32" s="125"/>
    </row>
    <row r="33" spans="1:22" s="64" customFormat="1" ht="31.5" customHeight="1" thickBot="1">
      <c r="A33" s="184"/>
      <c r="B33" s="112">
        <v>52</v>
      </c>
      <c r="C33" s="113" t="str">
        <f>IF(ISBLANK($B33),"",VLOOKUP($B33,[2]список!$B$3:$G$504,2,0))</f>
        <v>100 948 933 63</v>
      </c>
      <c r="D33" s="114" t="str">
        <f>IF(ISBLANK($B33),"",VLOOKUP($B33,[2]список!$B$3:$G$504,3,0))</f>
        <v xml:space="preserve">Семенюк Яна </v>
      </c>
      <c r="E33" s="114">
        <f>IF(ISBLANK($B33),"",VLOOKUP($B33,[2]список!$B$3:$G$504,4,0))</f>
        <v>38783</v>
      </c>
      <c r="F33" s="114" t="str">
        <f>IF(ISBLANK($B33),"",VLOOKUP($B33,[2]список!$B$3:$G$504,5,0))</f>
        <v>МС</v>
      </c>
      <c r="G33" s="114" t="str">
        <f>IF(ISBLANK($B33),"",VLOOKUP($B33,[2]список!$B$3:$G$504,6,0))</f>
        <v>Москва</v>
      </c>
      <c r="H33" s="65"/>
      <c r="I33" s="75"/>
      <c r="J33" s="94"/>
      <c r="K33" s="121"/>
      <c r="L33" s="90"/>
      <c r="M33" s="77"/>
      <c r="N33" s="95"/>
      <c r="O33" s="69"/>
      <c r="Q33" s="125"/>
      <c r="R33" s="125"/>
      <c r="S33" s="126">
        <v>48.311999999999998</v>
      </c>
      <c r="T33" s="125"/>
      <c r="U33" s="125"/>
      <c r="V33" s="125"/>
    </row>
    <row r="34" spans="1:22" s="64" customFormat="1" ht="31.5" customHeight="1">
      <c r="A34" s="182">
        <v>5</v>
      </c>
      <c r="B34" s="109">
        <v>78</v>
      </c>
      <c r="C34" s="110" t="str">
        <f>IF(ISBLANK($B34),"",VLOOKUP($B34,[2]список!$B$3:$G$504,2,0))</f>
        <v>100 950 666 50</v>
      </c>
      <c r="D34" s="111" t="str">
        <f>IF(ISBLANK($B34),"",VLOOKUP($B34,[2]список!$B$3:$G$504,3,0))</f>
        <v>Хайбуллаева Виолетта</v>
      </c>
      <c r="E34" s="111">
        <f>IF(ISBLANK($B34),"",VLOOKUP($B34,[2]список!$B$3:$G$504,4,0))</f>
        <v>38905</v>
      </c>
      <c r="F34" s="115" t="str">
        <f>IF(ISBLANK($B34),"",VLOOKUP($B34,[2]список!$B$3:$G$504,5,0))</f>
        <v>КМС</v>
      </c>
      <c r="G34" s="115" t="str">
        <f>IF(ISBLANK($B34),"",VLOOKUP($B34,[2]список!$B$3:$G$504,6,0))</f>
        <v>Тульская Область</v>
      </c>
      <c r="H34" s="97"/>
      <c r="I34" s="97"/>
      <c r="J34" s="98"/>
      <c r="K34" s="101"/>
      <c r="L34" s="80"/>
      <c r="M34" s="79"/>
      <c r="N34" s="88"/>
      <c r="O34" s="63"/>
      <c r="Q34" s="127"/>
      <c r="R34" s="125"/>
      <c r="S34" s="125"/>
      <c r="T34" s="128"/>
      <c r="U34" s="129"/>
      <c r="V34" s="125"/>
    </row>
    <row r="35" spans="1:22" s="64" customFormat="1" ht="31.5" customHeight="1">
      <c r="A35" s="183"/>
      <c r="B35" s="109">
        <v>80</v>
      </c>
      <c r="C35" s="110" t="str">
        <f>IF(ISBLANK($B35),"",VLOOKUP($B35,[2]список!$B$3:$G$504,2,0))</f>
        <v>101 000 418 41</v>
      </c>
      <c r="D35" s="111" t="str">
        <f>IF(ISBLANK($B35),"",VLOOKUP($B35,[2]список!$B$3:$G$504,3,0))</f>
        <v>Василенко Владислава</v>
      </c>
      <c r="E35" s="111">
        <f>IF(ISBLANK($B35),"",VLOOKUP($B35,[2]список!$B$3:$G$504,4,0))</f>
        <v>39082</v>
      </c>
      <c r="F35" s="111" t="str">
        <f>IF(ISBLANK($B35),"",VLOOKUP($B35,[2]список!$B$3:$G$504,5,0))</f>
        <v>КМС</v>
      </c>
      <c r="G35" s="111" t="str">
        <f>IF(ISBLANK($B35),"",VLOOKUP($B35,[2]список!$B$3:$G$504,6,0))</f>
        <v>Тульская Область</v>
      </c>
      <c r="H35" s="99"/>
      <c r="I35" s="66"/>
      <c r="J35" s="100"/>
      <c r="K35" s="100"/>
      <c r="L35" s="81"/>
      <c r="M35" s="76"/>
      <c r="N35" s="93"/>
      <c r="O35" s="68"/>
      <c r="Q35" s="125"/>
      <c r="R35" s="125"/>
      <c r="S35" s="125"/>
      <c r="T35" s="125"/>
      <c r="U35" s="125"/>
      <c r="V35" s="125"/>
    </row>
    <row r="36" spans="1:22" s="64" customFormat="1" ht="31.5" customHeight="1" thickBot="1">
      <c r="A36" s="184"/>
      <c r="B36" s="112">
        <v>82</v>
      </c>
      <c r="C36" s="113" t="str">
        <f>IF(ISBLANK($B36),"",VLOOKUP($B36,[2]список!$B$3:$G$504,2,0))</f>
        <v>100 074 985 85</v>
      </c>
      <c r="D36" s="114" t="str">
        <f>IF(ISBLANK($B36),"",VLOOKUP($B36,[2]список!$B$3:$G$504,3,0))</f>
        <v>Аверина Мария</v>
      </c>
      <c r="E36" s="114">
        <f>IF(ISBLANK($B36),"",VLOOKUP($B36,[2]список!$B$3:$G$504,4,0))</f>
        <v>34246</v>
      </c>
      <c r="F36" s="114" t="str">
        <f>IF(ISBLANK($B36),"",VLOOKUP($B36,[2]список!$B$3:$G$504,5,0))</f>
        <v>МСМК</v>
      </c>
      <c r="G36" s="114" t="str">
        <f>IF(ISBLANK($B36),"",VLOOKUP($B36,[2]список!$B$3:$G$504,6,0))</f>
        <v>Тульская Область</v>
      </c>
      <c r="H36" s="83"/>
      <c r="I36" s="83"/>
      <c r="J36" s="84"/>
      <c r="K36" s="85"/>
      <c r="L36" s="86"/>
      <c r="M36" s="78"/>
      <c r="N36" s="96"/>
      <c r="O36" s="70"/>
    </row>
    <row r="37" spans="1:22" s="64" customFormat="1" ht="31.5" customHeight="1">
      <c r="A37" s="182">
        <v>6</v>
      </c>
      <c r="B37" s="109">
        <v>23</v>
      </c>
      <c r="C37" s="110" t="str">
        <f>IF(ISBLANK($B37),"",VLOOKUP($B37,[2]список!$B$3:$G$504,2,0))</f>
        <v>101 154 961 63</v>
      </c>
      <c r="D37" s="111" t="str">
        <f>IF(ISBLANK($B37),"",VLOOKUP($B37,[2]список!$B$3:$G$504,3,0))</f>
        <v>Ефимова Виктория</v>
      </c>
      <c r="E37" s="111">
        <f>IF(ISBLANK($B37),"",VLOOKUP($B37,[2]список!$B$3:$G$504,4,0))</f>
        <v>38895</v>
      </c>
      <c r="F37" s="115" t="str">
        <f>IF(ISBLANK($B37),"",VLOOKUP($B37,[2]список!$B$3:$G$504,5,0))</f>
        <v>МС</v>
      </c>
      <c r="G37" s="115" t="str">
        <f>IF(ISBLANK($B37),"",VLOOKUP($B37,[2]список!$B$3:$G$504,6,0))</f>
        <v>Санкт-Петербург</v>
      </c>
      <c r="H37" s="97"/>
      <c r="I37" s="97"/>
      <c r="J37" s="98"/>
      <c r="K37" s="101"/>
      <c r="L37" s="80"/>
      <c r="M37" s="102"/>
      <c r="N37" s="88"/>
      <c r="O37" s="63"/>
    </row>
    <row r="38" spans="1:22" s="64" customFormat="1" ht="31.5" customHeight="1">
      <c r="A38" s="183"/>
      <c r="B38" s="109">
        <v>26</v>
      </c>
      <c r="C38" s="110" t="str">
        <f>IF(ISBLANK($B38),"",VLOOKUP($B38,[2]список!$B$3:$G$504,2,0))</f>
        <v>100 904 206 53</v>
      </c>
      <c r="D38" s="111" t="str">
        <f>IF(ISBLANK($B38),"",VLOOKUP($B38,[2]список!$B$3:$G$504,3,0))</f>
        <v>Иминова Камила</v>
      </c>
      <c r="E38" s="111">
        <f>IF(ISBLANK($B38),"",VLOOKUP($B38,[2]список!$B$3:$G$504,4,0))</f>
        <v>38763</v>
      </c>
      <c r="F38" s="111" t="str">
        <f>IF(ISBLANK($B38),"",VLOOKUP($B38,[2]список!$B$3:$G$504,5,0))</f>
        <v>МС</v>
      </c>
      <c r="G38" s="111" t="str">
        <f>IF(ISBLANK($B38),"",VLOOKUP($B38,[2]список!$B$3:$G$504,6,0))</f>
        <v>Санкт-Петербург</v>
      </c>
      <c r="H38" s="99"/>
      <c r="I38" s="99"/>
      <c r="J38" s="100"/>
      <c r="K38" s="100"/>
      <c r="L38" s="81"/>
      <c r="M38" s="76"/>
      <c r="N38" s="93"/>
      <c r="O38" s="68"/>
    </row>
    <row r="39" spans="1:22" s="64" customFormat="1" ht="31.5" customHeight="1" thickBot="1">
      <c r="A39" s="183"/>
      <c r="B39" s="145">
        <v>25</v>
      </c>
      <c r="C39" s="146" t="str">
        <f>IF(ISBLANK($B39),"",VLOOKUP($B39,[2]список!$B$3:$G$504,2,0))</f>
        <v>100 919 712 39</v>
      </c>
      <c r="D39" s="147" t="str">
        <f>IF(ISBLANK($B39),"",VLOOKUP($B39,[2]список!$B$3:$G$504,3,0))</f>
        <v>Гуца Дарья</v>
      </c>
      <c r="E39" s="147">
        <f>IF(ISBLANK($B39),"",VLOOKUP($B39,[2]список!$B$3:$G$504,4,0))</f>
        <v>38975</v>
      </c>
      <c r="F39" s="147" t="str">
        <f>IF(ISBLANK($B39),"",VLOOKUP($B39,[2]список!$B$3:$G$504,5,0))</f>
        <v>МС</v>
      </c>
      <c r="G39" s="147" t="str">
        <f>IF(ISBLANK($B39),"",VLOOKUP($B39,[2]список!$B$3:$G$504,6,0))</f>
        <v>Санкт-Петербург</v>
      </c>
      <c r="H39" s="148"/>
      <c r="I39" s="75"/>
      <c r="J39" s="94"/>
      <c r="K39" s="89"/>
      <c r="L39" s="149"/>
      <c r="M39" s="77"/>
      <c r="N39" s="150"/>
      <c r="O39" s="151"/>
    </row>
    <row r="40" spans="1:22" s="64" customFormat="1" ht="15" customHeight="1" thickTop="1">
      <c r="A40" s="171" t="s">
        <v>48</v>
      </c>
      <c r="B40" s="172"/>
      <c r="C40" s="172"/>
      <c r="D40" s="172"/>
      <c r="E40" s="153"/>
      <c r="F40" s="153"/>
      <c r="G40" s="153" t="s">
        <v>49</v>
      </c>
      <c r="H40" s="153"/>
      <c r="I40" s="153"/>
      <c r="J40" s="153"/>
      <c r="K40" s="153"/>
      <c r="L40" s="153"/>
      <c r="M40" s="153"/>
      <c r="N40" s="153"/>
      <c r="O40" s="154"/>
    </row>
    <row r="41" spans="1:22" s="64" customFormat="1" ht="15" customHeight="1">
      <c r="A41" s="155" t="s">
        <v>50</v>
      </c>
      <c r="B41" s="155"/>
      <c r="C41" s="156"/>
      <c r="D41" s="155"/>
      <c r="E41" s="157"/>
      <c r="F41" s="155"/>
      <c r="G41" s="158" t="s">
        <v>51</v>
      </c>
      <c r="H41" s="159">
        <v>3</v>
      </c>
      <c r="I41" s="160" t="s">
        <v>52</v>
      </c>
      <c r="J41" s="161">
        <v>4</v>
      </c>
      <c r="K41" s="162"/>
      <c r="L41" s="163"/>
      <c r="M41" s="164"/>
      <c r="N41" s="165"/>
      <c r="O41" s="166"/>
    </row>
    <row r="42" spans="1:22" s="64" customFormat="1" ht="15" customHeight="1">
      <c r="A42" s="155" t="s">
        <v>53</v>
      </c>
      <c r="B42" s="155"/>
      <c r="C42" s="167"/>
      <c r="D42" s="155"/>
      <c r="E42" s="157"/>
      <c r="F42" s="155"/>
      <c r="G42" s="168" t="s">
        <v>54</v>
      </c>
      <c r="H42" s="169">
        <v>18</v>
      </c>
      <c r="I42" s="160" t="s">
        <v>34</v>
      </c>
      <c r="J42" s="161">
        <v>4</v>
      </c>
      <c r="K42" s="162"/>
      <c r="L42" s="163"/>
      <c r="M42" s="164"/>
      <c r="N42" s="165"/>
      <c r="O42" s="166"/>
    </row>
    <row r="43" spans="1:22" s="64" customFormat="1" ht="15" customHeight="1">
      <c r="A43" s="155"/>
      <c r="B43" s="155"/>
      <c r="C43" s="167"/>
      <c r="D43" s="155"/>
      <c r="E43" s="157"/>
      <c r="F43" s="155"/>
      <c r="G43" s="168" t="s">
        <v>55</v>
      </c>
      <c r="H43" s="169">
        <v>18</v>
      </c>
      <c r="I43" s="160" t="s">
        <v>35</v>
      </c>
      <c r="J43" s="161">
        <v>8</v>
      </c>
      <c r="K43" s="162"/>
      <c r="L43" s="163"/>
      <c r="M43" s="164"/>
      <c r="N43" s="165"/>
      <c r="O43" s="166"/>
    </row>
    <row r="44" spans="1:22" s="64" customFormat="1" ht="15" customHeight="1">
      <c r="A44" s="155"/>
      <c r="B44" s="155"/>
      <c r="C44" s="167"/>
      <c r="D44" s="155"/>
      <c r="E44" s="157"/>
      <c r="F44" s="155"/>
      <c r="G44" s="168" t="s">
        <v>56</v>
      </c>
      <c r="H44" s="169">
        <v>18</v>
      </c>
      <c r="I44" s="160" t="s">
        <v>57</v>
      </c>
      <c r="J44" s="161">
        <v>2</v>
      </c>
      <c r="K44" s="162"/>
      <c r="L44" s="163"/>
      <c r="M44" s="164"/>
      <c r="N44" s="165"/>
      <c r="O44" s="166"/>
      <c r="Q44" s="1"/>
    </row>
    <row r="45" spans="1:22" s="64" customFormat="1" ht="15" customHeight="1">
      <c r="A45" s="155"/>
      <c r="B45" s="155"/>
      <c r="C45" s="167"/>
      <c r="D45" s="155"/>
      <c r="E45" s="157"/>
      <c r="F45" s="155"/>
      <c r="G45" s="168" t="s">
        <v>58</v>
      </c>
      <c r="H45" s="169">
        <f>COUNTIF(A27:A59,"НФ")</f>
        <v>0</v>
      </c>
      <c r="I45" s="160" t="s">
        <v>59</v>
      </c>
      <c r="J45" s="161">
        <f>COUNTIF(F27:F73,"1 СР")</f>
        <v>0</v>
      </c>
      <c r="K45" s="162"/>
      <c r="L45" s="163"/>
      <c r="M45" s="164"/>
      <c r="N45" s="165"/>
      <c r="O45" s="166"/>
      <c r="Q45" s="1"/>
    </row>
    <row r="46" spans="1:22" s="64" customFormat="1" ht="15" customHeight="1">
      <c r="A46" s="155"/>
      <c r="B46" s="155"/>
      <c r="C46" s="167"/>
      <c r="D46" s="155"/>
      <c r="E46" s="157"/>
      <c r="F46" s="155"/>
      <c r="G46" s="168" t="s">
        <v>60</v>
      </c>
      <c r="H46" s="169">
        <f>COUNTIF(A27:A59,"ДСКВ")</f>
        <v>0</v>
      </c>
      <c r="I46" s="170" t="s">
        <v>61</v>
      </c>
      <c r="J46" s="161">
        <f>COUNTIF(F27:F73,"2 СР")</f>
        <v>0</v>
      </c>
      <c r="K46" s="162"/>
      <c r="L46" s="163"/>
      <c r="M46" s="164"/>
      <c r="N46" s="165"/>
      <c r="O46" s="166"/>
    </row>
    <row r="47" spans="1:22" s="64" customFormat="1" ht="15" customHeight="1" thickBot="1">
      <c r="A47" s="155"/>
      <c r="B47" s="155"/>
      <c r="C47" s="167"/>
      <c r="D47" s="155"/>
      <c r="E47" s="157"/>
      <c r="F47" s="155"/>
      <c r="G47" s="168" t="s">
        <v>62</v>
      </c>
      <c r="H47" s="169">
        <f>COUNTIF(A27:A59,"НС")</f>
        <v>0</v>
      </c>
      <c r="I47" s="170" t="s">
        <v>63</v>
      </c>
      <c r="J47" s="161">
        <f>COUNTIF(F27:F73,"3 СР")</f>
        <v>0</v>
      </c>
      <c r="K47" s="162"/>
      <c r="L47" s="163"/>
      <c r="M47" s="164"/>
      <c r="N47" s="165"/>
      <c r="O47" s="166"/>
    </row>
    <row r="48" spans="1:22" ht="15.75" thickBot="1">
      <c r="A48" s="176"/>
      <c r="B48" s="177"/>
      <c r="C48" s="177"/>
      <c r="D48" s="177"/>
      <c r="E48" s="177" t="s">
        <v>36</v>
      </c>
      <c r="F48" s="177"/>
      <c r="G48" s="177"/>
      <c r="H48" s="177" t="s">
        <v>37</v>
      </c>
      <c r="I48" s="177"/>
      <c r="J48" s="177"/>
      <c r="K48" s="177"/>
      <c r="L48" s="177"/>
      <c r="M48" s="177" t="s">
        <v>38</v>
      </c>
      <c r="N48" s="177"/>
      <c r="O48" s="178"/>
    </row>
    <row r="49" spans="1:17">
      <c r="A49" s="179"/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1"/>
    </row>
    <row r="50" spans="1:17">
      <c r="A50" s="103"/>
      <c r="B50" s="104"/>
      <c r="C50" s="104"/>
      <c r="D50" s="104"/>
      <c r="E50" s="71"/>
      <c r="F50" s="104"/>
      <c r="G50" s="104"/>
      <c r="H50" s="72"/>
      <c r="I50" s="72"/>
      <c r="J50" s="72"/>
      <c r="K50" s="72"/>
      <c r="L50" s="72"/>
      <c r="M50" s="104"/>
      <c r="N50" s="104"/>
      <c r="O50" s="152"/>
    </row>
    <row r="51" spans="1:17">
      <c r="A51" s="103"/>
      <c r="B51" s="104"/>
      <c r="C51" s="104"/>
      <c r="D51" s="104"/>
      <c r="E51" s="71"/>
      <c r="F51" s="104"/>
      <c r="G51" s="104"/>
      <c r="H51" s="72"/>
      <c r="I51" s="72"/>
      <c r="J51" s="72"/>
      <c r="K51" s="72"/>
      <c r="L51" s="72"/>
      <c r="M51" s="104"/>
      <c r="N51" s="104"/>
      <c r="O51" s="152"/>
    </row>
    <row r="52" spans="1:17">
      <c r="A52" s="103"/>
      <c r="B52" s="104"/>
      <c r="C52" s="104"/>
      <c r="D52" s="104"/>
      <c r="E52" s="71"/>
      <c r="F52" s="104"/>
      <c r="G52" s="104"/>
      <c r="H52" s="72"/>
      <c r="I52" s="72"/>
      <c r="J52" s="72"/>
      <c r="K52" s="72"/>
      <c r="L52" s="72"/>
      <c r="M52" s="104"/>
      <c r="N52" s="104"/>
      <c r="O52" s="152"/>
    </row>
    <row r="53" spans="1:17">
      <c r="A53" s="103"/>
      <c r="B53" s="104"/>
      <c r="C53" s="104"/>
      <c r="D53" s="104"/>
      <c r="E53" s="71"/>
      <c r="F53" s="104"/>
      <c r="G53" s="104"/>
      <c r="H53" s="72"/>
      <c r="I53" s="72"/>
      <c r="J53" s="72"/>
      <c r="K53" s="72"/>
      <c r="L53" s="72"/>
      <c r="M53" s="73"/>
      <c r="N53" s="74"/>
      <c r="O53" s="152"/>
    </row>
    <row r="54" spans="1:17" ht="13.5" thickBot="1">
      <c r="A54" s="173" t="s">
        <v>39</v>
      </c>
      <c r="B54" s="174"/>
      <c r="C54" s="174"/>
      <c r="D54" s="174"/>
      <c r="E54" s="174" t="str">
        <f>G15</f>
        <v>Г.Н. Соловьев (ВК, г. Санкт-Петербург)</v>
      </c>
      <c r="F54" s="174"/>
      <c r="G54" s="174"/>
      <c r="H54" s="174" t="str">
        <f>G16</f>
        <v>И.Н. Михайлова (ВК, г. Санкт-Петербург)</v>
      </c>
      <c r="I54" s="174"/>
      <c r="J54" s="174"/>
      <c r="K54" s="174"/>
      <c r="L54" s="174"/>
      <c r="M54" s="174" t="str">
        <f>G17</f>
        <v>Е.В. Попова (ВК, г. Воронеж)</v>
      </c>
      <c r="N54" s="174"/>
      <c r="O54" s="175"/>
      <c r="Q54" s="64"/>
    </row>
    <row r="55" spans="1:17" ht="15.75" thickTop="1">
      <c r="C55" s="51"/>
      <c r="Q55" s="64"/>
    </row>
    <row r="61" spans="1:17">
      <c r="B61" s="1"/>
      <c r="C61" s="1"/>
      <c r="F61" s="1"/>
      <c r="K61" s="1"/>
    </row>
    <row r="62" spans="1:17">
      <c r="B62" s="1"/>
      <c r="C62" s="1"/>
      <c r="F62" s="1"/>
      <c r="K62" s="1"/>
    </row>
    <row r="63" spans="1:17">
      <c r="B63" s="1"/>
      <c r="C63" s="1"/>
      <c r="F63" s="1"/>
      <c r="K63" s="1"/>
    </row>
    <row r="64" spans="1:17">
      <c r="B64" s="1"/>
      <c r="C64" s="1"/>
      <c r="F64" s="1"/>
      <c r="K64" s="1"/>
    </row>
    <row r="65" spans="2:11">
      <c r="B65" s="1"/>
      <c r="C65" s="1"/>
      <c r="F65" s="1"/>
      <c r="K65" s="1"/>
    </row>
    <row r="66" spans="2:11">
      <c r="B66" s="1"/>
      <c r="C66" s="1"/>
      <c r="F66" s="1"/>
      <c r="K66" s="1"/>
    </row>
    <row r="67" spans="2:11">
      <c r="B67" s="1"/>
      <c r="C67" s="1"/>
      <c r="F67" s="1"/>
      <c r="K67" s="1"/>
    </row>
    <row r="68" spans="2:11">
      <c r="B68" s="1"/>
      <c r="C68" s="1"/>
      <c r="F68" s="1"/>
      <c r="K68" s="1"/>
    </row>
  </sheetData>
  <sortState ref="Q40:Q57">
    <sortCondition ref="Q40:Q57"/>
  </sortState>
  <mergeCells count="38">
    <mergeCell ref="A7:O7"/>
    <mergeCell ref="A1:O1"/>
    <mergeCell ref="A2:O2"/>
    <mergeCell ref="A4:O4"/>
    <mergeCell ref="A5:O5"/>
    <mergeCell ref="A6:O6"/>
    <mergeCell ref="O20:O21"/>
    <mergeCell ref="A22:A24"/>
    <mergeCell ref="A8:O8"/>
    <mergeCell ref="A9:O9"/>
    <mergeCell ref="A13:G13"/>
    <mergeCell ref="A20:A21"/>
    <mergeCell ref="B20:B21"/>
    <mergeCell ref="C20:C21"/>
    <mergeCell ref="D20:D21"/>
    <mergeCell ref="E20:E21"/>
    <mergeCell ref="F20:F21"/>
    <mergeCell ref="G20:G21"/>
    <mergeCell ref="H20:J20"/>
    <mergeCell ref="K20:L21"/>
    <mergeCell ref="M20:M21"/>
    <mergeCell ref="N20:N21"/>
    <mergeCell ref="A25:A27"/>
    <mergeCell ref="A28:A30"/>
    <mergeCell ref="A31:A33"/>
    <mergeCell ref="A34:A36"/>
    <mergeCell ref="A37:A39"/>
    <mergeCell ref="A40:D40"/>
    <mergeCell ref="A54:D54"/>
    <mergeCell ref="E54:G54"/>
    <mergeCell ref="H54:L54"/>
    <mergeCell ref="M54:O54"/>
    <mergeCell ref="A48:D48"/>
    <mergeCell ref="E48:G48"/>
    <mergeCell ref="H48:L48"/>
    <mergeCell ref="M48:O48"/>
    <mergeCell ref="A49:E49"/>
    <mergeCell ref="F49:O49"/>
  </mergeCells>
  <pageMargins left="0" right="0" top="0" bottom="0" header="0" footer="0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ком спринт 750 д15-16 ФИН</vt:lpstr>
      <vt:lpstr>'ком спринт 750 д15-16 ФИН'!Область_печати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Владимир</cp:lastModifiedBy>
  <dcterms:created xsi:type="dcterms:W3CDTF">2024-10-17T11:33:51Z</dcterms:created>
  <dcterms:modified xsi:type="dcterms:W3CDTF">2025-02-03T10:53:21Z</dcterms:modified>
</cp:coreProperties>
</file>