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отсечек'!$A$1:$L$92</definedName>
  </definedNames>
  <calcPr calcId="152511"/>
</workbook>
</file>

<file path=xl/calcChain.xml><?xml version="1.0" encoding="utf-8"?>
<calcChain xmlns="http://schemas.openxmlformats.org/spreadsheetml/2006/main">
  <c r="J67" i="102" l="1"/>
  <c r="J70" i="102" s="1"/>
  <c r="L80" i="102"/>
  <c r="I67" i="102"/>
  <c r="I63" i="102"/>
  <c r="I65" i="102" s="1"/>
  <c r="I59" i="102"/>
  <c r="I55" i="102"/>
  <c r="H61" i="102"/>
  <c r="I70" i="102"/>
  <c r="H70" i="102"/>
  <c r="I69" i="102"/>
  <c r="H69" i="102"/>
  <c r="I68" i="102"/>
  <c r="H68" i="102"/>
  <c r="J66" i="102"/>
  <c r="H66" i="102"/>
  <c r="J65" i="102"/>
  <c r="H65" i="102"/>
  <c r="J64" i="102"/>
  <c r="H64" i="102"/>
  <c r="I62" i="102"/>
  <c r="H62" i="102"/>
  <c r="J61" i="102"/>
  <c r="I61" i="102"/>
  <c r="J60" i="102"/>
  <c r="I60" i="102"/>
  <c r="H60" i="102"/>
  <c r="H53" i="102"/>
  <c r="J63" i="102"/>
  <c r="J59" i="102"/>
  <c r="J62" i="102" s="1"/>
  <c r="J55" i="102"/>
  <c r="J51" i="102"/>
  <c r="J47" i="102"/>
  <c r="J43" i="102"/>
  <c r="J39" i="102"/>
  <c r="J35" i="102"/>
  <c r="J31" i="102"/>
  <c r="J27" i="102"/>
  <c r="J23" i="102"/>
  <c r="A72" i="102"/>
  <c r="A74" i="102"/>
  <c r="A73" i="102"/>
  <c r="A70" i="102"/>
  <c r="A69" i="102"/>
  <c r="A68" i="102"/>
  <c r="A66" i="102"/>
  <c r="A65" i="102"/>
  <c r="A64" i="102"/>
  <c r="A62" i="102"/>
  <c r="A61" i="102"/>
  <c r="A60" i="102"/>
  <c r="A58" i="102"/>
  <c r="A57" i="102"/>
  <c r="A56" i="102"/>
  <c r="A54" i="102"/>
  <c r="A53" i="102"/>
  <c r="A52" i="102"/>
  <c r="I64" i="102" l="1"/>
  <c r="I66" i="102"/>
  <c r="J69" i="102"/>
  <c r="J68" i="102"/>
  <c r="J74" i="102"/>
  <c r="J73" i="102"/>
  <c r="J72" i="102"/>
  <c r="J58" i="102"/>
  <c r="J53" i="102"/>
  <c r="J50" i="102"/>
  <c r="J45" i="102"/>
  <c r="J42" i="102"/>
  <c r="J37" i="102"/>
  <c r="J34" i="102"/>
  <c r="J29" i="102"/>
  <c r="J25" i="102"/>
  <c r="I58" i="102"/>
  <c r="I51" i="102"/>
  <c r="I54" i="102" s="1"/>
  <c r="I47" i="102"/>
  <c r="I50" i="102" s="1"/>
  <c r="I43" i="102"/>
  <c r="I46" i="102" s="1"/>
  <c r="I39" i="102"/>
  <c r="I42" i="102" s="1"/>
  <c r="I35" i="102"/>
  <c r="I38" i="102" s="1"/>
  <c r="I31" i="102"/>
  <c r="I34" i="102" s="1"/>
  <c r="I74" i="102"/>
  <c r="I73" i="102"/>
  <c r="I72" i="102"/>
  <c r="I33" i="102"/>
  <c r="H74" i="102"/>
  <c r="H73" i="102"/>
  <c r="H72" i="102"/>
  <c r="H58" i="102"/>
  <c r="H57" i="102"/>
  <c r="H56" i="102"/>
  <c r="H54" i="102"/>
  <c r="H52" i="102"/>
  <c r="H50" i="102"/>
  <c r="H49" i="102"/>
  <c r="H48" i="102"/>
  <c r="H46" i="102"/>
  <c r="H45" i="102"/>
  <c r="H44" i="102"/>
  <c r="H42" i="102"/>
  <c r="H41" i="102"/>
  <c r="H40" i="102"/>
  <c r="H38" i="102"/>
  <c r="H37" i="102"/>
  <c r="H36" i="102"/>
  <c r="H34" i="102"/>
  <c r="H33" i="102"/>
  <c r="H32" i="102"/>
  <c r="H30" i="102"/>
  <c r="H29" i="102"/>
  <c r="H28" i="102"/>
  <c r="H26" i="102"/>
  <c r="H25" i="102"/>
  <c r="H24" i="102"/>
  <c r="I27" i="102"/>
  <c r="I29" i="102" s="1"/>
  <c r="A50" i="102"/>
  <c r="A49" i="102"/>
  <c r="A48" i="102"/>
  <c r="A46" i="102"/>
  <c r="A45" i="102"/>
  <c r="A44" i="102"/>
  <c r="A42" i="102"/>
  <c r="A41" i="102"/>
  <c r="A40" i="102"/>
  <c r="A38" i="102"/>
  <c r="A37" i="102"/>
  <c r="A36" i="102"/>
  <c r="A34" i="102"/>
  <c r="A33" i="102"/>
  <c r="A32" i="102"/>
  <c r="A30" i="102"/>
  <c r="A29" i="102"/>
  <c r="A28" i="102"/>
  <c r="J30" i="102" l="1"/>
  <c r="J28" i="102"/>
  <c r="J33" i="102"/>
  <c r="J57" i="102"/>
  <c r="I57" i="102"/>
  <c r="J56" i="102"/>
  <c r="J52" i="102"/>
  <c r="J54" i="102"/>
  <c r="I53" i="102"/>
  <c r="J49" i="102"/>
  <c r="I49" i="102"/>
  <c r="J48" i="102"/>
  <c r="J44" i="102"/>
  <c r="J46" i="102"/>
  <c r="I45" i="102"/>
  <c r="J41" i="102"/>
  <c r="I41" i="102"/>
  <c r="J40" i="102"/>
  <c r="J36" i="102"/>
  <c r="J38" i="102"/>
  <c r="I37" i="102"/>
  <c r="J32" i="102"/>
  <c r="I28" i="102"/>
  <c r="I30" i="102"/>
  <c r="J24" i="102"/>
  <c r="J26" i="102"/>
  <c r="I32" i="102"/>
  <c r="I40" i="102"/>
  <c r="I48" i="102"/>
  <c r="I56" i="102"/>
  <c r="I36" i="102"/>
  <c r="I44" i="102"/>
  <c r="I52" i="102"/>
  <c r="L82" i="102"/>
  <c r="J92" i="102" l="1"/>
  <c r="E92" i="102"/>
  <c r="L78" i="102"/>
  <c r="L83" i="102" l="1"/>
  <c r="L81" i="102"/>
  <c r="L79" i="102"/>
  <c r="L77" i="102"/>
  <c r="A26" i="102"/>
  <c r="A25" i="102"/>
  <c r="A24" i="102"/>
</calcChain>
</file>

<file path=xl/sharedStrings.xml><?xml version="1.0" encoding="utf-8"?>
<sst xmlns="http://schemas.openxmlformats.org/spreadsheetml/2006/main" count="294" uniqueCount="175">
  <si>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</si>
  <si>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</si>
  <si>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</si>
  <si>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</si>
  <si>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</si>
  <si>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</si>
  <si>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</si>
  <si>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</si>
  <si>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</si>
  <si>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</si>
  <si>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</si>
  <si>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</si>
  <si>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</si>
  <si>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</si>
  <si>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</si>
  <si>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</si>
  <si>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</si>
  <si>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</si>
  <si>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</si>
  <si>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</si>
  <si>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</si>
  <si>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</si>
  <si>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</si>
  <si>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</si>
  <si>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</si>
  <si>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</si>
  <si>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</si>
  <si>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</si>
  <si>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</si>
  <si>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</si>
  <si>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</si>
  <si>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</si>
  <si>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</si>
  <si>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</si>
  <si>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</si>
  <si>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</si>
  <si>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</si>
  <si>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</si>
  <si>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</si>
  <si>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Краснодарский край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</si>
  <si>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</si>
  <si>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</si>
  <si>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</si>
  <si>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</si>
  <si>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</si>
  <si>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</si>
  <si>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</si>
  <si>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</si>
  <si>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</si>
  <si>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</si>
  <si>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</si>
  <si>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</si>
  <si>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ВК</t>
  </si>
  <si>
    <t>Самарская область</t>
  </si>
  <si>
    <t>Министерство физической культуры и спорта Краснодарского края</t>
  </si>
  <si>
    <t>Федерация велосипедного спорта Кубани</t>
  </si>
  <si>
    <t>ЕЖОВ В.Н. (ВК, г.Краснодар )</t>
  </si>
  <si>
    <t>СОЛУКОВА Н.В. (ВК, г.Краснодар)</t>
  </si>
  <si>
    <t>МЕЛЬНИК А.И. (ВК, г.Краснодар)</t>
  </si>
  <si>
    <t>МЕСТО ПРОВЕДЕНИЯ: г. Белореченск</t>
  </si>
  <si>
    <t>ДАТА ПРОВЕДЕНИЯ: 21 августа 2021 года</t>
  </si>
  <si>
    <t xml:space="preserve">НАЗВАНИЕ ТРАССЫ / РЕГ. НОМЕР: </t>
  </si>
  <si>
    <t>Температура: +27</t>
  </si>
  <si>
    <t>Осадки: ясно</t>
  </si>
  <si>
    <t>Московская область</t>
  </si>
  <si>
    <t>Омская область</t>
  </si>
  <si>
    <t>Республика Крым</t>
  </si>
  <si>
    <t>Свердловская область</t>
  </si>
  <si>
    <t>Москва</t>
  </si>
  <si>
    <t>НФ</t>
  </si>
  <si>
    <t>ПЕРВЕНСТВО РОССИИ</t>
  </si>
  <si>
    <t>Юниоры 17-18 лет</t>
  </si>
  <si>
    <t>№ ВРВС: 0080681811Я</t>
  </si>
  <si>
    <t>№ ЕКП 2021: 32508</t>
  </si>
  <si>
    <t xml:space="preserve">НАЧАЛО ГОНКИ: 13ч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</si>
  <si>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15ч 00м</t>
    </r>
  </si>
  <si>
    <t xml:space="preserve"> 25,0 км /2</t>
  </si>
  <si>
    <t>Влажность: 51%</t>
  </si>
  <si>
    <t>Ветер: 7 км/ч (с/з)</t>
  </si>
  <si>
    <t>ГАБДУЛЛИН Тимур</t>
  </si>
  <si>
    <t>01.03.2003</t>
  </si>
  <si>
    <t>Республика Башкортостан</t>
  </si>
  <si>
    <t>РАХИМОВ Нурислам</t>
  </si>
  <si>
    <t>23.06.2003</t>
  </si>
  <si>
    <t>СМЕТАНИН Владимир</t>
  </si>
  <si>
    <t>06.06.2004</t>
  </si>
  <si>
    <t>ХОМЯКОВ Артемий</t>
  </si>
  <si>
    <t>02.11.2003</t>
  </si>
  <si>
    <t>НИКИШИН Денис</t>
  </si>
  <si>
    <t>11.05.2004</t>
  </si>
  <si>
    <t>ГУТОВСКИЙ Владислав</t>
  </si>
  <si>
    <t>15.09.2003</t>
  </si>
  <si>
    <t>СУТЯГИН Кирилл</t>
  </si>
  <si>
    <t>25.04.2003</t>
  </si>
  <si>
    <t>ТЕЛЕГИН Никита</t>
  </si>
  <si>
    <t>18.02.2004</t>
  </si>
  <si>
    <t>ШИРКОВСКИЙ Николай</t>
  </si>
  <si>
    <t>20.03.2003</t>
  </si>
  <si>
    <t>ЕМЕЛЬЯНОВ Лев</t>
  </si>
  <si>
    <t>25.06.2004</t>
  </si>
  <si>
    <t>ВАСИЛЬЕВ Павел</t>
  </si>
  <si>
    <t>26.04.2004</t>
  </si>
  <si>
    <t>ЗИМАРИН Матвей</t>
  </si>
  <si>
    <t>27.10.2003</t>
  </si>
  <si>
    <t>ДОКУЧАЕВ Михаил</t>
  </si>
  <si>
    <t>20.06.2004</t>
  </si>
  <si>
    <t>ДОРОШЕНКО Святослав</t>
  </si>
  <si>
    <t>15.05.2003</t>
  </si>
  <si>
    <t>САЛОМАТОВ Семён</t>
  </si>
  <si>
    <t>04.08.2003</t>
  </si>
  <si>
    <t>САМОЙЛОВ Даниил</t>
  </si>
  <si>
    <t>21.03.2003</t>
  </si>
  <si>
    <t>ЕСИК Артемий</t>
  </si>
  <si>
    <t>КОНДРАТЬЕВ Артём</t>
  </si>
  <si>
    <t>09.11.2003</t>
  </si>
  <si>
    <t>ТРУБЕЦКОЙ Арсений</t>
  </si>
  <si>
    <t>ДМИТРИЕВ Иван</t>
  </si>
  <si>
    <t>ТЕТЕНКОВ Глеб</t>
  </si>
  <si>
    <t>ДИКИЙ Марк</t>
  </si>
  <si>
    <t>ТИШКИН Александр</t>
  </si>
  <si>
    <t>ИВАНОВ Александр</t>
  </si>
  <si>
    <t>12.03.2004</t>
  </si>
  <si>
    <t>НАГОВИЦЫН Вадим</t>
  </si>
  <si>
    <t>09.05.2003</t>
  </si>
  <si>
    <t>Удмуртская Республика</t>
  </si>
  <si>
    <t>КОЛЕСНИКОВ Максим</t>
  </si>
  <si>
    <t>18.04.2003</t>
  </si>
  <si>
    <t>ХУСАИНОВ Ильфат</t>
  </si>
  <si>
    <t>11.03.2004</t>
  </si>
  <si>
    <t>САННИКОВ Илья</t>
  </si>
  <si>
    <t>20.02.2004</t>
  </si>
  <si>
    <t>ЗДЕРИХИН Артем</t>
  </si>
  <si>
    <t>23.05.2004</t>
  </si>
  <si>
    <t>ЩЕЛЧКОВ Александр</t>
  </si>
  <si>
    <t>18.07.2003</t>
  </si>
  <si>
    <t>ПОДБЕЛЛО Иван</t>
  </si>
  <si>
    <t>15.02.2004</t>
  </si>
  <si>
    <t>САВИН Савелий</t>
  </si>
  <si>
    <t>16.01.2004</t>
  </si>
  <si>
    <t>СИДОВ Роман</t>
  </si>
  <si>
    <t>Республика Адыгея</t>
  </si>
  <si>
    <t>ДЕМЧЕНКО Даниил</t>
  </si>
  <si>
    <t>ГАЛИЦКИЙ Артем</t>
  </si>
  <si>
    <t>30.07.2004</t>
  </si>
  <si>
    <t>СМИРНОВ Владислав</t>
  </si>
  <si>
    <t>ПЛАКУШКИН Иван</t>
  </si>
  <si>
    <t>07.06.2004</t>
  </si>
  <si>
    <t>ГРИБАНОВ Александр</t>
  </si>
  <si>
    <t>КРЮКОВ Виталий</t>
  </si>
  <si>
    <t>22.06.2004</t>
  </si>
  <si>
    <t>ЛАКУМОВ Юрий</t>
  </si>
  <si>
    <t>17.01.2004</t>
  </si>
  <si>
    <t>СВИРИДОВ Егор</t>
  </si>
  <si>
    <t>31.08.2004</t>
  </si>
  <si>
    <t>ПОПКОВ Алексей</t>
  </si>
  <si>
    <t>11.09.2003</t>
  </si>
  <si>
    <t>МЕЛЬНИК Илья</t>
  </si>
  <si>
    <t>24.03.2004</t>
  </si>
  <si>
    <t>ДЕНИСЮК Даниил</t>
  </si>
  <si>
    <t>10.12.2003</t>
  </si>
  <si>
    <t>ЗАКИРОВ Тимур</t>
  </si>
  <si>
    <t>29.04.2004</t>
  </si>
  <si>
    <t>ВАКУЛИН Игорь</t>
  </si>
  <si>
    <t>Кемеровская область</t>
  </si>
  <si>
    <t>ГРЯЗНОВ Денис</t>
  </si>
  <si>
    <t>10.04.2004</t>
  </si>
  <si>
    <t>ЯВЕНКОВ Александр</t>
  </si>
  <si>
    <t>15.04.2004</t>
  </si>
  <si>
    <t>ВАСИЛЬЕВ Никита</t>
  </si>
  <si>
    <t>28.10.2003</t>
  </si>
  <si>
    <t>ОРЕХОВ Максим</t>
  </si>
  <si>
    <t>ПАЛАГИЧЕВ Иван</t>
  </si>
  <si>
    <t>05.07.2003</t>
  </si>
  <si>
    <t>БЕЛЯНИН Андрей</t>
  </si>
  <si>
    <t>17.10.2004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</si>
</sst>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dd/mm/yyyy"/>
    <numFmt numFmtId="167" formatCode="h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2" fontId="9" fillId="0" borderId="18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2" fontId="19" fillId="0" borderId="18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164" fontId="19" fillId="0" borderId="17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19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left" vertical="center" wrapText="1"/>
    </xf>
    <xf numFmtId="14" fontId="9" fillId="0" borderId="35" xfId="2" applyNumberFormat="1" applyFont="1" applyBorder="1" applyAlignment="1">
      <alignment horizontal="center" vertical="center"/>
    </xf>
    <xf numFmtId="164" fontId="9" fillId="0" borderId="35" xfId="2" applyNumberFormat="1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2" xfId="2" applyFont="1" applyFill="1" applyBorder="1" applyAlignment="1">
      <alignment vertical="center"/>
    </xf>
    <xf numFmtId="2" fontId="19" fillId="0" borderId="34" xfId="2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59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left" vertical="center" wrapText="1"/>
    </xf>
    <xf numFmtId="14" fontId="9" fillId="0" borderId="59" xfId="2" applyNumberFormat="1" applyFont="1" applyBorder="1" applyAlignment="1">
      <alignment horizontal="center" vertical="center"/>
    </xf>
    <xf numFmtId="164" fontId="9" fillId="0" borderId="59" xfId="2" applyNumberFormat="1" applyFont="1" applyBorder="1" applyAlignment="1">
      <alignment horizontal="center" vertical="center" wrapText="1"/>
    </xf>
    <xf numFmtId="166" fontId="24" fillId="0" borderId="0" xfId="0" applyNumberFormat="1" applyFont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 wrapText="1"/>
    </xf>
    <xf numFmtId="164" fontId="23" fillId="0" borderId="19" xfId="2" applyNumberFormat="1" applyFont="1" applyBorder="1" applyAlignment="1">
      <alignment horizontal="center" vertical="center" wrapText="1"/>
    </xf>
    <xf numFmtId="164" fontId="19" fillId="0" borderId="34" xfId="2" applyNumberFormat="1" applyFont="1" applyBorder="1" applyAlignment="1">
      <alignment horizontal="center" vertical="center" wrapText="1"/>
    </xf>
    <xf numFmtId="167" fontId="9" fillId="0" borderId="16" xfId="2" applyNumberFormat="1" applyFont="1" applyBorder="1" applyAlignment="1">
      <alignment horizontal="center" vertical="center"/>
    </xf>
    <xf numFmtId="167" fontId="18" fillId="0" borderId="18" xfId="2" applyNumberFormat="1" applyFont="1" applyBorder="1" applyAlignment="1">
      <alignment horizontal="center" vertical="center"/>
    </xf>
    <xf numFmtId="167" fontId="18" fillId="0" borderId="19" xfId="2" applyNumberFormat="1" applyFont="1" applyBorder="1" applyAlignment="1">
      <alignment horizontal="center" vertical="center"/>
    </xf>
    <xf numFmtId="167" fontId="9" fillId="0" borderId="17" xfId="2" applyNumberFormat="1" applyFont="1" applyBorder="1" applyAlignment="1">
      <alignment horizontal="center" vertical="center"/>
    </xf>
    <xf numFmtId="167" fontId="9" fillId="0" borderId="18" xfId="2" applyNumberFormat="1" applyFont="1" applyBorder="1" applyAlignment="1">
      <alignment horizontal="center" vertical="center"/>
    </xf>
    <xf numFmtId="167" fontId="18" fillId="0" borderId="34" xfId="2" applyNumberFormat="1" applyFont="1" applyBorder="1" applyAlignment="1">
      <alignment horizontal="center" vertical="center"/>
    </xf>
    <xf numFmtId="167" fontId="9" fillId="0" borderId="37" xfId="2" applyNumberFormat="1" applyFont="1" applyBorder="1" applyAlignment="1">
      <alignment horizontal="center" vertical="center"/>
    </xf>
    <xf numFmtId="167" fontId="19" fillId="0" borderId="18" xfId="2" applyNumberFormat="1" applyFont="1" applyBorder="1" applyAlignment="1">
      <alignment horizontal="center" vertical="center"/>
    </xf>
    <xf numFmtId="167" fontId="19" fillId="0" borderId="19" xfId="2" applyNumberFormat="1" applyFont="1" applyBorder="1" applyAlignment="1">
      <alignment horizontal="center" vertical="center"/>
    </xf>
    <xf numFmtId="167" fontId="19" fillId="0" borderId="34" xfId="2" applyNumberFormat="1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2" fontId="17" fillId="2" borderId="39" xfId="8" applyNumberFormat="1" applyFont="1" applyFill="1" applyBorder="1" applyAlignment="1">
      <alignment horizontal="center" vertical="center" wrapText="1"/>
    </xf>
    <xf numFmtId="2" fontId="17" fillId="2" borderId="40" xfId="8" applyNumberFormat="1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 wrapText="1"/>
    </xf>
    <xf numFmtId="0" fontId="17" fillId="2" borderId="40" xfId="2" applyFont="1" applyFill="1" applyBorder="1" applyAlignment="1">
      <alignment horizontal="center" vertical="center" wrapText="1"/>
    </xf>
    <xf numFmtId="0" fontId="17" fillId="2" borderId="52" xfId="2" applyFont="1" applyFill="1" applyBorder="1" applyAlignment="1">
      <alignment horizontal="center" vertical="center" wrapText="1"/>
    </xf>
    <xf numFmtId="0" fontId="17" fillId="2" borderId="53" xfId="2" applyFont="1" applyFill="1" applyBorder="1" applyAlignment="1">
      <alignment horizontal="center" vertical="center" wrapText="1"/>
    </xf>
    <xf numFmtId="14" fontId="17" fillId="2" borderId="39" xfId="8" applyNumberFormat="1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2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4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7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0" fontId="17" fillId="2" borderId="50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6" fontId="9" fillId="0" borderId="22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269875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302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0</xdr:row>
      <xdr:rowOff>76200</xdr:rowOff>
    </xdr:from>
    <xdr:to>
      <xdr:col>3</xdr:col>
      <xdr:colOff>137585</xdr:colOff>
      <xdr:row>2</xdr:row>
      <xdr:rowOff>219075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8" y="76200"/>
          <a:ext cx="1047750" cy="69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486835</xdr:colOff>
      <xdr:row>0</xdr:row>
      <xdr:rowOff>21168</xdr:rowOff>
    </xdr:from>
    <xdr:ext cx="666748" cy="722020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89168" y="21168"/>
          <a:ext cx="666748" cy="722020"/>
        </a:xfrm>
        <a:prstGeom prst="rect">
          <a:avLst/>
        </a:prstGeom>
      </xdr:spPr>
    </xdr:pic>
    <xdr:clientData/>
  </xdr:oneCellAnchor>
  <xdr:oneCellAnchor>
    <xdr:from>
      <xdr:col>6</xdr:col>
      <xdr:colOff>952500</xdr:colOff>
      <xdr:row>86</xdr:row>
      <xdr:rowOff>63500</xdr:rowOff>
    </xdr:from>
    <xdr:ext cx="899584" cy="591444"/>
    <xdr:pic>
      <xdr:nvPicPr>
        <xdr:cNvPr id="8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79583" y="18605500"/>
          <a:ext cx="899584" cy="591444"/>
        </a:xfrm>
        <a:prstGeom prst="rect">
          <a:avLst/>
        </a:prstGeom>
      </xdr:spPr>
    </xdr:pic>
    <xdr:clientData/>
  </xdr:oneCellAnchor>
  <xdr:oneCellAnchor>
    <xdr:from>
      <xdr:col>10</xdr:col>
      <xdr:colOff>359833</xdr:colOff>
      <xdr:row>86</xdr:row>
      <xdr:rowOff>63500</xdr:rowOff>
    </xdr:from>
    <xdr:ext cx="518583" cy="671883"/>
    <xdr:pic>
      <xdr:nvPicPr>
        <xdr:cNvPr id="9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29333" y="18605500"/>
          <a:ext cx="518583" cy="6718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96"/>
  <sheetViews>
    <sheetView tabSelected="1" view="pageBreakPreview" topLeftCell="A7" zoomScale="90" zoomScaleNormal="70" zoomScaleSheetLayoutView="90" zoomScalePageLayoutView="50" workbookViewId="0">
      <selection activeCell="E62" sqref="E62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2.42578125" style="55" customWidth="1"/>
    <col min="4" max="4" width="23.5703125" style="2" customWidth="1"/>
    <col min="5" max="5" width="11.7109375" style="19" customWidth="1"/>
    <col min="6" max="6" width="10.28515625" style="2" customWidth="1"/>
    <col min="7" max="7" width="26.140625" style="2" customWidth="1"/>
    <col min="8" max="8" width="13.140625" style="44" customWidth="1"/>
    <col min="9" max="9" width="13.85546875" style="2" customWidth="1"/>
    <col min="10" max="10" width="10.85546875" style="51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27" ht="21.75" customHeight="1" x14ac:dyDescent="0.2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27" ht="21.75" customHeight="1" x14ac:dyDescent="0.2">
      <c r="A3" s="174" t="s">
        <v>10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27" ht="21.75" customHeight="1" x14ac:dyDescent="0.2">
      <c r="A4" s="174" t="s">
        <v>55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75" t="s">
        <v>38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27" s="3" customFormat="1" ht="28.5" x14ac:dyDescent="0.2">
      <c r="A6" s="178" t="s">
        <v>70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89" t="s">
        <v>15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27" s="3" customFormat="1" ht="4.5" customHeight="1" thickBot="1" x14ac:dyDescent="0.25">
      <c r="A8" s="185" t="s">
        <v>38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27" ht="19.5" customHeight="1" thickTop="1" x14ac:dyDescent="0.2">
      <c r="A9" s="186" t="s">
        <v>20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8"/>
    </row>
    <row r="10" spans="1:27" ht="18" customHeight="1" x14ac:dyDescent="0.2">
      <c r="A10" s="179" t="s">
        <v>37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1:27" ht="19.5" customHeight="1" x14ac:dyDescent="0.2">
      <c r="A11" s="179" t="s">
        <v>71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1"/>
    </row>
    <row r="12" spans="1:27" ht="5.25" customHeight="1" x14ac:dyDescent="0.2">
      <c r="A12" s="195" t="s">
        <v>38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1:27" ht="15.75" x14ac:dyDescent="0.2">
      <c r="A13" s="198" t="s">
        <v>59</v>
      </c>
      <c r="B13" s="199"/>
      <c r="C13" s="199"/>
      <c r="D13" s="199"/>
      <c r="E13" s="4"/>
      <c r="F13" s="82" t="s">
        <v>74</v>
      </c>
      <c r="G13" s="82"/>
      <c r="H13" s="23"/>
      <c r="J13" s="24"/>
      <c r="K13" s="5"/>
      <c r="L13" s="6" t="s">
        <v>72</v>
      </c>
    </row>
    <row r="14" spans="1:27" ht="15.75" x14ac:dyDescent="0.2">
      <c r="A14" s="190" t="s">
        <v>60</v>
      </c>
      <c r="B14" s="191"/>
      <c r="C14" s="191"/>
      <c r="D14" s="191"/>
      <c r="E14" s="7"/>
      <c r="F14" s="74" t="s">
        <v>75</v>
      </c>
      <c r="G14" s="74"/>
      <c r="H14" s="25"/>
      <c r="J14" s="26"/>
      <c r="K14" s="8"/>
      <c r="L14" s="9" t="s">
        <v>73</v>
      </c>
    </row>
    <row r="15" spans="1:27" ht="15" x14ac:dyDescent="0.2">
      <c r="A15" s="192" t="s">
        <v>9</v>
      </c>
      <c r="B15" s="193"/>
      <c r="C15" s="193"/>
      <c r="D15" s="193"/>
      <c r="E15" s="193"/>
      <c r="F15" s="193"/>
      <c r="G15" s="194"/>
      <c r="H15" s="182" t="s">
        <v>1</v>
      </c>
      <c r="I15" s="183"/>
      <c r="J15" s="183"/>
      <c r="K15" s="183"/>
      <c r="L15" s="184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61" t="s">
        <v>61</v>
      </c>
      <c r="I16" s="162"/>
      <c r="J16" s="162"/>
      <c r="K16" s="162"/>
      <c r="L16" s="163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140" t="s">
        <v>56</v>
      </c>
      <c r="H17" s="161" t="s">
        <v>50</v>
      </c>
      <c r="I17" s="162"/>
      <c r="J17" s="162"/>
      <c r="K17" s="162"/>
      <c r="L17" s="163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140" t="s">
        <v>57</v>
      </c>
      <c r="H18" s="161" t="s">
        <v>51</v>
      </c>
      <c r="I18" s="162"/>
      <c r="J18" s="162"/>
      <c r="K18" s="162"/>
      <c r="L18" s="163"/>
    </row>
    <row r="19" spans="1:12" ht="16.5" thickBot="1" x14ac:dyDescent="0.25">
      <c r="A19" s="27" t="s">
        <v>14</v>
      </c>
      <c r="B19" s="78"/>
      <c r="C19" s="78"/>
      <c r="D19" s="30"/>
      <c r="F19" s="84"/>
      <c r="G19" s="140" t="s">
        <v>58</v>
      </c>
      <c r="H19" s="80" t="s">
        <v>41</v>
      </c>
      <c r="J19" s="12">
        <v>50</v>
      </c>
      <c r="K19" s="58"/>
      <c r="L19" s="75" t="s">
        <v>76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1"/>
      <c r="I20" s="15"/>
      <c r="J20" s="32"/>
      <c r="K20" s="15"/>
      <c r="L20" s="17"/>
    </row>
    <row r="21" spans="1:12" s="18" customFormat="1" ht="21" customHeight="1" thickTop="1" x14ac:dyDescent="0.2">
      <c r="A21" s="200" t="s">
        <v>6</v>
      </c>
      <c r="B21" s="164" t="s">
        <v>12</v>
      </c>
      <c r="C21" s="164" t="s">
        <v>29</v>
      </c>
      <c r="D21" s="164" t="s">
        <v>2</v>
      </c>
      <c r="E21" s="172" t="s">
        <v>28</v>
      </c>
      <c r="F21" s="164" t="s">
        <v>8</v>
      </c>
      <c r="G21" s="176" t="s">
        <v>43</v>
      </c>
      <c r="H21" s="202" t="s">
        <v>7</v>
      </c>
      <c r="I21" s="164" t="s">
        <v>24</v>
      </c>
      <c r="J21" s="166" t="s">
        <v>21</v>
      </c>
      <c r="K21" s="168" t="s">
        <v>23</v>
      </c>
      <c r="L21" s="170" t="s">
        <v>13</v>
      </c>
    </row>
    <row r="22" spans="1:12" s="18" customFormat="1" ht="13.5" customHeight="1" thickBot="1" x14ac:dyDescent="0.25">
      <c r="A22" s="201"/>
      <c r="B22" s="165"/>
      <c r="C22" s="165"/>
      <c r="D22" s="165"/>
      <c r="E22" s="173"/>
      <c r="F22" s="165"/>
      <c r="G22" s="177"/>
      <c r="H22" s="203"/>
      <c r="I22" s="165"/>
      <c r="J22" s="167"/>
      <c r="K22" s="169"/>
      <c r="L22" s="171"/>
    </row>
    <row r="23" spans="1:12" ht="21.75" customHeight="1" x14ac:dyDescent="0.2">
      <c r="A23" s="108">
        <v>1</v>
      </c>
      <c r="B23" s="85">
        <v>134</v>
      </c>
      <c r="C23" s="85">
        <v>10053913994</v>
      </c>
      <c r="D23" s="86" t="s">
        <v>79</v>
      </c>
      <c r="E23" s="87" t="s">
        <v>80</v>
      </c>
      <c r="F23" s="88" t="s">
        <v>26</v>
      </c>
      <c r="G23" s="60" t="s">
        <v>81</v>
      </c>
      <c r="H23" s="149">
        <v>4.318773148148148E-2</v>
      </c>
      <c r="I23" s="155" t="s">
        <v>38</v>
      </c>
      <c r="J23" s="97">
        <f>IFERROR($J$19*3600/(HOUR(H23)*3600+MINUTE(H23)*60+SECOND(H23)),"")</f>
        <v>48.244438488340926</v>
      </c>
      <c r="K23" s="96" t="s">
        <v>22</v>
      </c>
      <c r="L23" s="109"/>
    </row>
    <row r="24" spans="1:12" ht="21.75" customHeight="1" x14ac:dyDescent="0.2">
      <c r="A24" s="110">
        <f>A23</f>
        <v>1</v>
      </c>
      <c r="B24" s="66">
        <v>135</v>
      </c>
      <c r="C24" s="67">
        <v>10091331443</v>
      </c>
      <c r="D24" s="89" t="s">
        <v>82</v>
      </c>
      <c r="E24" s="90" t="s">
        <v>83</v>
      </c>
      <c r="F24" s="91" t="s">
        <v>26</v>
      </c>
      <c r="G24" s="159" t="s">
        <v>81</v>
      </c>
      <c r="H24" s="150">
        <f>H23</f>
        <v>4.318773148148148E-2</v>
      </c>
      <c r="I24" s="156" t="s">
        <v>38</v>
      </c>
      <c r="J24" s="95">
        <f>J23</f>
        <v>48.244438488340926</v>
      </c>
      <c r="K24" s="66" t="s">
        <v>22</v>
      </c>
      <c r="L24" s="111"/>
    </row>
    <row r="25" spans="1:12" ht="21.75" customHeight="1" x14ac:dyDescent="0.2">
      <c r="A25" s="110">
        <f>A23</f>
        <v>1</v>
      </c>
      <c r="B25" s="67">
        <v>136</v>
      </c>
      <c r="C25" s="67">
        <v>10080036195</v>
      </c>
      <c r="D25" s="89" t="s">
        <v>84</v>
      </c>
      <c r="E25" s="90" t="s">
        <v>85</v>
      </c>
      <c r="F25" s="91" t="s">
        <v>30</v>
      </c>
      <c r="G25" s="129" t="s">
        <v>81</v>
      </c>
      <c r="H25" s="150">
        <f>H23</f>
        <v>4.318773148148148E-2</v>
      </c>
      <c r="I25" s="156" t="s">
        <v>38</v>
      </c>
      <c r="J25" s="92">
        <f>J23</f>
        <v>48.244438488340926</v>
      </c>
      <c r="K25" s="66" t="s">
        <v>22</v>
      </c>
      <c r="L25" s="111"/>
    </row>
    <row r="26" spans="1:12" ht="21.75" customHeight="1" thickBot="1" x14ac:dyDescent="0.25">
      <c r="A26" s="112">
        <f>A23</f>
        <v>1</v>
      </c>
      <c r="B26" s="68">
        <v>137</v>
      </c>
      <c r="C26" s="68">
        <v>10053914604</v>
      </c>
      <c r="D26" s="71" t="s">
        <v>86</v>
      </c>
      <c r="E26" s="72" t="s">
        <v>87</v>
      </c>
      <c r="F26" s="73" t="s">
        <v>26</v>
      </c>
      <c r="G26" s="130" t="s">
        <v>81</v>
      </c>
      <c r="H26" s="151">
        <f>H23</f>
        <v>4.318773148148148E-2</v>
      </c>
      <c r="I26" s="157" t="s">
        <v>38</v>
      </c>
      <c r="J26" s="93">
        <f>J23</f>
        <v>48.244438488340926</v>
      </c>
      <c r="K26" s="69" t="s">
        <v>22</v>
      </c>
      <c r="L26" s="113"/>
    </row>
    <row r="27" spans="1:12" ht="21.75" customHeight="1" x14ac:dyDescent="0.2">
      <c r="A27" s="108">
        <v>2</v>
      </c>
      <c r="B27" s="85">
        <v>103</v>
      </c>
      <c r="C27" s="85">
        <v>10089459040</v>
      </c>
      <c r="D27" s="86" t="s">
        <v>88</v>
      </c>
      <c r="E27" s="87" t="s">
        <v>89</v>
      </c>
      <c r="F27" s="88" t="s">
        <v>26</v>
      </c>
      <c r="G27" s="60" t="s">
        <v>68</v>
      </c>
      <c r="H27" s="149">
        <v>4.4432870370370366E-2</v>
      </c>
      <c r="I27" s="155">
        <f>H27-$H$23</f>
        <v>1.2451388888888859E-3</v>
      </c>
      <c r="J27" s="97">
        <f>IFERROR($J$19*3600/(HOUR(H27)*3600+MINUTE(H27)*60+SECOND(H27)),"")</f>
        <v>46.887210210992443</v>
      </c>
      <c r="K27" s="66" t="s">
        <v>26</v>
      </c>
      <c r="L27" s="109"/>
    </row>
    <row r="28" spans="1:12" ht="21.75" customHeight="1" x14ac:dyDescent="0.2">
      <c r="A28" s="110">
        <f>A27</f>
        <v>2</v>
      </c>
      <c r="B28" s="66">
        <v>100</v>
      </c>
      <c r="C28" s="67">
        <v>1003609160</v>
      </c>
      <c r="D28" s="89" t="s">
        <v>90</v>
      </c>
      <c r="E28" s="90" t="s">
        <v>91</v>
      </c>
      <c r="F28" s="91" t="s">
        <v>26</v>
      </c>
      <c r="G28" s="129" t="s">
        <v>68</v>
      </c>
      <c r="H28" s="150">
        <f>H27</f>
        <v>4.4432870370370366E-2</v>
      </c>
      <c r="I28" s="156">
        <f>I27</f>
        <v>1.2451388888888859E-3</v>
      </c>
      <c r="J28" s="95">
        <f>J27</f>
        <v>46.887210210992443</v>
      </c>
      <c r="K28" s="66" t="s">
        <v>26</v>
      </c>
      <c r="L28" s="111"/>
    </row>
    <row r="29" spans="1:12" ht="21.75" customHeight="1" x14ac:dyDescent="0.2">
      <c r="A29" s="110">
        <f>A27</f>
        <v>2</v>
      </c>
      <c r="B29" s="67">
        <v>101</v>
      </c>
      <c r="C29" s="67">
        <v>1005493301</v>
      </c>
      <c r="D29" s="89" t="s">
        <v>92</v>
      </c>
      <c r="E29" s="90" t="s">
        <v>93</v>
      </c>
      <c r="F29" s="91" t="s">
        <v>26</v>
      </c>
      <c r="G29" s="129" t="s">
        <v>68</v>
      </c>
      <c r="H29" s="150">
        <f>H27</f>
        <v>4.4432870370370366E-2</v>
      </c>
      <c r="I29" s="156">
        <f>I27</f>
        <v>1.2451388888888859E-3</v>
      </c>
      <c r="J29" s="92">
        <f>J27</f>
        <v>46.887210210992443</v>
      </c>
      <c r="K29" s="66" t="s">
        <v>26</v>
      </c>
      <c r="L29" s="111"/>
    </row>
    <row r="30" spans="1:12" ht="21.75" customHeight="1" thickBot="1" x14ac:dyDescent="0.25">
      <c r="A30" s="112">
        <f>A27</f>
        <v>2</v>
      </c>
      <c r="B30" s="68">
        <v>102</v>
      </c>
      <c r="C30" s="68">
        <v>10053652296</v>
      </c>
      <c r="D30" s="71" t="s">
        <v>94</v>
      </c>
      <c r="E30" s="72" t="s">
        <v>95</v>
      </c>
      <c r="F30" s="73" t="s">
        <v>26</v>
      </c>
      <c r="G30" s="130" t="s">
        <v>68</v>
      </c>
      <c r="H30" s="151">
        <f>H27</f>
        <v>4.4432870370370366E-2</v>
      </c>
      <c r="I30" s="157">
        <f>I27</f>
        <v>1.2451388888888859E-3</v>
      </c>
      <c r="J30" s="93">
        <f>J27</f>
        <v>46.887210210992443</v>
      </c>
      <c r="K30" s="69" t="s">
        <v>26</v>
      </c>
      <c r="L30" s="113"/>
    </row>
    <row r="31" spans="1:12" ht="21.75" customHeight="1" x14ac:dyDescent="0.2">
      <c r="A31" s="114">
        <v>3</v>
      </c>
      <c r="B31" s="61">
        <v>116</v>
      </c>
      <c r="C31" s="61">
        <v>10077689304</v>
      </c>
      <c r="D31" s="62" t="s">
        <v>96</v>
      </c>
      <c r="E31" s="63" t="s">
        <v>97</v>
      </c>
      <c r="F31" s="64" t="s">
        <v>26</v>
      </c>
      <c r="G31" s="64" t="s">
        <v>67</v>
      </c>
      <c r="H31" s="152">
        <v>4.4870717592592591E-2</v>
      </c>
      <c r="I31" s="152">
        <f>H31-$H$23</f>
        <v>1.6829861111111108E-3</v>
      </c>
      <c r="J31" s="70">
        <f>IFERROR($J$19*3600/(HOUR(H31)*3600+MINUTE(H31)*60+SECOND(H31)),"")</f>
        <v>46.427650245034819</v>
      </c>
      <c r="K31" s="66" t="s">
        <v>26</v>
      </c>
      <c r="L31" s="111"/>
    </row>
    <row r="32" spans="1:12" ht="21.75" customHeight="1" x14ac:dyDescent="0.2">
      <c r="A32" s="115">
        <f>A31</f>
        <v>3</v>
      </c>
      <c r="B32" s="66">
        <v>119</v>
      </c>
      <c r="C32" s="61">
        <v>10055096081</v>
      </c>
      <c r="D32" s="62" t="s">
        <v>98</v>
      </c>
      <c r="E32" s="63" t="s">
        <v>99</v>
      </c>
      <c r="F32" s="64" t="s">
        <v>26</v>
      </c>
      <c r="G32" s="94" t="s">
        <v>67</v>
      </c>
      <c r="H32" s="150">
        <f>H31</f>
        <v>4.4870717592592591E-2</v>
      </c>
      <c r="I32" s="156">
        <f>I31</f>
        <v>1.6829861111111108E-3</v>
      </c>
      <c r="J32" s="92">
        <f>J31</f>
        <v>46.427650245034819</v>
      </c>
      <c r="K32" s="66" t="s">
        <v>26</v>
      </c>
      <c r="L32" s="111"/>
    </row>
    <row r="33" spans="1:12" ht="21.75" customHeight="1" x14ac:dyDescent="0.2">
      <c r="A33" s="115">
        <f>A31</f>
        <v>3</v>
      </c>
      <c r="B33" s="67">
        <v>121</v>
      </c>
      <c r="C33" s="61">
        <v>10034979079</v>
      </c>
      <c r="D33" s="62" t="s">
        <v>100</v>
      </c>
      <c r="E33" s="63" t="s">
        <v>101</v>
      </c>
      <c r="F33" s="64" t="s">
        <v>26</v>
      </c>
      <c r="G33" s="94" t="s">
        <v>67</v>
      </c>
      <c r="H33" s="150">
        <f>H31</f>
        <v>4.4870717592592591E-2</v>
      </c>
      <c r="I33" s="156">
        <f>I31</f>
        <v>1.6829861111111108E-3</v>
      </c>
      <c r="J33" s="92">
        <f>J31</f>
        <v>46.427650245034819</v>
      </c>
      <c r="K33" s="66" t="s">
        <v>26</v>
      </c>
      <c r="L33" s="111"/>
    </row>
    <row r="34" spans="1:12" ht="21.75" customHeight="1" thickBot="1" x14ac:dyDescent="0.25">
      <c r="A34" s="116">
        <f>A31</f>
        <v>3</v>
      </c>
      <c r="B34" s="68">
        <v>122</v>
      </c>
      <c r="C34" s="131">
        <v>10077305142</v>
      </c>
      <c r="D34" s="99" t="s">
        <v>102</v>
      </c>
      <c r="E34" s="100" t="s">
        <v>103</v>
      </c>
      <c r="F34" s="83" t="s">
        <v>26</v>
      </c>
      <c r="G34" s="98" t="s">
        <v>67</v>
      </c>
      <c r="H34" s="151">
        <f>H31</f>
        <v>4.4870717592592591E-2</v>
      </c>
      <c r="I34" s="157">
        <f>I31</f>
        <v>1.6829861111111108E-3</v>
      </c>
      <c r="J34" s="93">
        <f>J31</f>
        <v>46.427650245034819</v>
      </c>
      <c r="K34" s="69" t="s">
        <v>26</v>
      </c>
      <c r="L34" s="113"/>
    </row>
    <row r="35" spans="1:12" ht="21.75" customHeight="1" x14ac:dyDescent="0.2">
      <c r="A35" s="114">
        <v>4</v>
      </c>
      <c r="B35" s="61">
        <v>111</v>
      </c>
      <c r="C35" s="85">
        <v>10080256265</v>
      </c>
      <c r="D35" s="86" t="s">
        <v>104</v>
      </c>
      <c r="E35" s="87">
        <v>37809</v>
      </c>
      <c r="F35" s="88" t="s">
        <v>26</v>
      </c>
      <c r="G35" s="64" t="s">
        <v>53</v>
      </c>
      <c r="H35" s="153">
        <v>4.5145601851851853E-2</v>
      </c>
      <c r="I35" s="153">
        <f>H35-$H$23</f>
        <v>1.9578703703703737E-3</v>
      </c>
      <c r="J35" s="65">
        <f>IFERROR($J$19*3600/(HOUR(H35)*3600+MINUTE(H35)*60+SECOND(H35)),"")</f>
        <v>46.142014867982567</v>
      </c>
      <c r="K35" s="66" t="s">
        <v>26</v>
      </c>
      <c r="L35" s="111"/>
    </row>
    <row r="36" spans="1:12" ht="21.75" customHeight="1" x14ac:dyDescent="0.2">
      <c r="A36" s="115">
        <f>A35</f>
        <v>4</v>
      </c>
      <c r="B36" s="66">
        <v>112</v>
      </c>
      <c r="C36" s="61">
        <v>10056231183</v>
      </c>
      <c r="D36" s="62" t="s">
        <v>106</v>
      </c>
      <c r="E36" s="63" t="s">
        <v>107</v>
      </c>
      <c r="F36" s="64" t="s">
        <v>26</v>
      </c>
      <c r="G36" s="94" t="s">
        <v>53</v>
      </c>
      <c r="H36" s="150">
        <f>H35</f>
        <v>4.5145601851851853E-2</v>
      </c>
      <c r="I36" s="156">
        <f>I35</f>
        <v>1.9578703703703737E-3</v>
      </c>
      <c r="J36" s="92">
        <f>J35</f>
        <v>46.142014867982567</v>
      </c>
      <c r="K36" s="66" t="s">
        <v>26</v>
      </c>
      <c r="L36" s="111"/>
    </row>
    <row r="37" spans="1:12" ht="21.75" customHeight="1" x14ac:dyDescent="0.2">
      <c r="A37" s="115">
        <f>A35</f>
        <v>4</v>
      </c>
      <c r="B37" s="67">
        <v>114</v>
      </c>
      <c r="C37" s="61">
        <v>10065491047</v>
      </c>
      <c r="D37" s="62" t="s">
        <v>108</v>
      </c>
      <c r="E37" s="63" t="s">
        <v>109</v>
      </c>
      <c r="F37" s="64" t="s">
        <v>26</v>
      </c>
      <c r="G37" s="94" t="s">
        <v>53</v>
      </c>
      <c r="H37" s="150">
        <f>H35</f>
        <v>4.5145601851851853E-2</v>
      </c>
      <c r="I37" s="156">
        <f>I35</f>
        <v>1.9578703703703737E-3</v>
      </c>
      <c r="J37" s="92">
        <f>J35</f>
        <v>46.142014867982567</v>
      </c>
      <c r="K37" s="66" t="s">
        <v>26</v>
      </c>
      <c r="L37" s="111"/>
    </row>
    <row r="38" spans="1:12" ht="21.75" customHeight="1" thickBot="1" x14ac:dyDescent="0.25">
      <c r="A38" s="116">
        <f>A35</f>
        <v>4</v>
      </c>
      <c r="B38" s="68">
        <v>115</v>
      </c>
      <c r="C38" s="131">
        <v>10036065893</v>
      </c>
      <c r="D38" s="99" t="s">
        <v>110</v>
      </c>
      <c r="E38" s="100" t="s">
        <v>111</v>
      </c>
      <c r="F38" s="83" t="s">
        <v>26</v>
      </c>
      <c r="G38" s="98" t="s">
        <v>53</v>
      </c>
      <c r="H38" s="151">
        <f>H35</f>
        <v>4.5145601851851853E-2</v>
      </c>
      <c r="I38" s="157">
        <f>I35</f>
        <v>1.9578703703703737E-3</v>
      </c>
      <c r="J38" s="93">
        <f>J35</f>
        <v>46.142014867982567</v>
      </c>
      <c r="K38" s="69" t="s">
        <v>26</v>
      </c>
      <c r="L38" s="113"/>
    </row>
    <row r="39" spans="1:12" ht="21.75" customHeight="1" x14ac:dyDescent="0.2">
      <c r="A39" s="114">
        <v>5</v>
      </c>
      <c r="B39" s="61">
        <v>126</v>
      </c>
      <c r="C39" s="85">
        <v>10036050719</v>
      </c>
      <c r="D39" s="86" t="s">
        <v>112</v>
      </c>
      <c r="E39" s="87" t="s">
        <v>83</v>
      </c>
      <c r="F39" s="88" t="s">
        <v>26</v>
      </c>
      <c r="G39" s="64" t="s">
        <v>64</v>
      </c>
      <c r="H39" s="152">
        <v>4.5608912037037042E-2</v>
      </c>
      <c r="I39" s="152">
        <f>H39-$H$23</f>
        <v>2.4211805555555618E-3</v>
      </c>
      <c r="J39" s="70">
        <f>IFERROR($J$19*3600/(HOUR(H39)*3600+MINUTE(H39)*60+SECOND(H39)),"")</f>
        <v>45.673686881502157</v>
      </c>
      <c r="K39" s="66"/>
      <c r="L39" s="111"/>
    </row>
    <row r="40" spans="1:12" ht="21.75" customHeight="1" x14ac:dyDescent="0.2">
      <c r="A40" s="115">
        <f>A39</f>
        <v>5</v>
      </c>
      <c r="B40" s="66">
        <v>127</v>
      </c>
      <c r="C40" s="61">
        <v>10036052860</v>
      </c>
      <c r="D40" s="62" t="s">
        <v>113</v>
      </c>
      <c r="E40" s="63" t="s">
        <v>114</v>
      </c>
      <c r="F40" s="64" t="s">
        <v>26</v>
      </c>
      <c r="G40" s="94" t="s">
        <v>64</v>
      </c>
      <c r="H40" s="150">
        <f>H39</f>
        <v>4.5608912037037042E-2</v>
      </c>
      <c r="I40" s="156">
        <f>I39</f>
        <v>2.4211805555555618E-3</v>
      </c>
      <c r="J40" s="92">
        <f>J39</f>
        <v>45.673686881502157</v>
      </c>
      <c r="K40" s="66"/>
      <c r="L40" s="111"/>
    </row>
    <row r="41" spans="1:12" ht="21.75" customHeight="1" x14ac:dyDescent="0.2">
      <c r="A41" s="115">
        <f>A39</f>
        <v>5</v>
      </c>
      <c r="B41" s="67">
        <v>128</v>
      </c>
      <c r="C41" s="61">
        <v>10060269316</v>
      </c>
      <c r="D41" s="62" t="s">
        <v>115</v>
      </c>
      <c r="E41" s="63" t="s">
        <v>105</v>
      </c>
      <c r="F41" s="64" t="s">
        <v>26</v>
      </c>
      <c r="G41" s="94" t="s">
        <v>64</v>
      </c>
      <c r="H41" s="150">
        <f>H39</f>
        <v>4.5608912037037042E-2</v>
      </c>
      <c r="I41" s="156">
        <f>I39</f>
        <v>2.4211805555555618E-3</v>
      </c>
      <c r="J41" s="92">
        <f>J39</f>
        <v>45.673686881502157</v>
      </c>
      <c r="K41" s="66"/>
      <c r="L41" s="111"/>
    </row>
    <row r="42" spans="1:12" ht="21.75" customHeight="1" thickBot="1" x14ac:dyDescent="0.25">
      <c r="A42" s="116">
        <f>A39</f>
        <v>5</v>
      </c>
      <c r="B42" s="68">
        <v>132</v>
      </c>
      <c r="C42" s="141">
        <v>10036069028</v>
      </c>
      <c r="D42" s="142" t="s">
        <v>116</v>
      </c>
      <c r="E42" s="143" t="s">
        <v>114</v>
      </c>
      <c r="F42" s="144" t="s">
        <v>26</v>
      </c>
      <c r="G42" s="98" t="s">
        <v>64</v>
      </c>
      <c r="H42" s="151">
        <f>H39</f>
        <v>4.5608912037037042E-2</v>
      </c>
      <c r="I42" s="157">
        <f>I39</f>
        <v>2.4211805555555618E-3</v>
      </c>
      <c r="J42" s="93">
        <f>J39</f>
        <v>45.673686881502157</v>
      </c>
      <c r="K42" s="69"/>
      <c r="L42" s="113"/>
    </row>
    <row r="43" spans="1:12" ht="21.75" customHeight="1" x14ac:dyDescent="0.2">
      <c r="A43" s="114">
        <v>6</v>
      </c>
      <c r="B43" s="61">
        <v>106</v>
      </c>
      <c r="C43" s="61">
        <v>10059788659</v>
      </c>
      <c r="D43" s="62" t="s">
        <v>117</v>
      </c>
      <c r="E43" s="160">
        <v>38010</v>
      </c>
      <c r="F43" s="64" t="s">
        <v>26</v>
      </c>
      <c r="G43" s="64" t="s">
        <v>65</v>
      </c>
      <c r="H43" s="152">
        <v>4.5827430555555555E-2</v>
      </c>
      <c r="I43" s="152">
        <f>H43-$H$23</f>
        <v>2.6396990740740756E-3</v>
      </c>
      <c r="J43" s="70">
        <f>IFERROR($J$19*3600/(HOUR(H43)*3600+MINUTE(H43)*60+SECOND(H43)),"")</f>
        <v>45.466026774437992</v>
      </c>
      <c r="K43" s="66"/>
      <c r="L43" s="111"/>
    </row>
    <row r="44" spans="1:12" ht="21.75" customHeight="1" x14ac:dyDescent="0.2">
      <c r="A44" s="115">
        <f>A43</f>
        <v>6</v>
      </c>
      <c r="B44" s="66">
        <v>107</v>
      </c>
      <c r="C44" s="61">
        <v>10105865881</v>
      </c>
      <c r="D44" s="62" t="s">
        <v>118</v>
      </c>
      <c r="E44" s="160">
        <v>37827</v>
      </c>
      <c r="F44" s="64" t="s">
        <v>26</v>
      </c>
      <c r="G44" s="94" t="s">
        <v>65</v>
      </c>
      <c r="H44" s="150">
        <f>H43</f>
        <v>4.5827430555555555E-2</v>
      </c>
      <c r="I44" s="156">
        <f>I43</f>
        <v>2.6396990740740756E-3</v>
      </c>
      <c r="J44" s="92">
        <f>J43</f>
        <v>45.466026774437992</v>
      </c>
      <c r="K44" s="66"/>
      <c r="L44" s="111"/>
    </row>
    <row r="45" spans="1:12" ht="21.75" customHeight="1" x14ac:dyDescent="0.2">
      <c r="A45" s="115">
        <f>A43</f>
        <v>6</v>
      </c>
      <c r="B45" s="67">
        <v>108</v>
      </c>
      <c r="C45" s="61">
        <v>10078794292</v>
      </c>
      <c r="D45" s="62" t="s">
        <v>119</v>
      </c>
      <c r="E45" s="160">
        <v>37768</v>
      </c>
      <c r="F45" s="64" t="s">
        <v>22</v>
      </c>
      <c r="G45" s="94" t="s">
        <v>65</v>
      </c>
      <c r="H45" s="150">
        <f>H43</f>
        <v>4.5827430555555555E-2</v>
      </c>
      <c r="I45" s="156">
        <f>I43</f>
        <v>2.6396990740740756E-3</v>
      </c>
      <c r="J45" s="92">
        <f>J43</f>
        <v>45.466026774437992</v>
      </c>
      <c r="K45" s="66"/>
      <c r="L45" s="111"/>
    </row>
    <row r="46" spans="1:12" ht="21.75" customHeight="1" thickBot="1" x14ac:dyDescent="0.25">
      <c r="A46" s="116">
        <f>A43</f>
        <v>6</v>
      </c>
      <c r="B46" s="68">
        <v>110</v>
      </c>
      <c r="C46" s="131">
        <v>10077462665</v>
      </c>
      <c r="D46" s="99" t="s">
        <v>120</v>
      </c>
      <c r="E46" s="222">
        <v>37980</v>
      </c>
      <c r="F46" s="83" t="s">
        <v>26</v>
      </c>
      <c r="G46" s="98" t="s">
        <v>65</v>
      </c>
      <c r="H46" s="151">
        <f>H43</f>
        <v>4.5827430555555555E-2</v>
      </c>
      <c r="I46" s="157">
        <f>I43</f>
        <v>2.6396990740740756E-3</v>
      </c>
      <c r="J46" s="93">
        <f>J43</f>
        <v>45.466026774437992</v>
      </c>
      <c r="K46" s="69"/>
      <c r="L46" s="113"/>
    </row>
    <row r="47" spans="1:12" ht="21.75" customHeight="1" x14ac:dyDescent="0.2">
      <c r="A47" s="114">
        <v>7</v>
      </c>
      <c r="B47" s="61">
        <v>144</v>
      </c>
      <c r="C47" s="85">
        <v>10054016048</v>
      </c>
      <c r="D47" s="86" t="s">
        <v>122</v>
      </c>
      <c r="E47" s="87" t="s">
        <v>123</v>
      </c>
      <c r="F47" s="88" t="s">
        <v>26</v>
      </c>
      <c r="G47" s="64" t="s">
        <v>124</v>
      </c>
      <c r="H47" s="152">
        <v>4.6562615740740741E-2</v>
      </c>
      <c r="I47" s="152">
        <f>H47-$H$23</f>
        <v>3.3748842592592615E-3</v>
      </c>
      <c r="J47" s="70">
        <f>IFERROR($J$19*3600/(HOUR(H47)*3600+MINUTE(H47)*60+SECOND(H47)),"")</f>
        <v>44.742729306487696</v>
      </c>
      <c r="K47" s="66"/>
      <c r="L47" s="111"/>
    </row>
    <row r="48" spans="1:12" ht="21.75" customHeight="1" x14ac:dyDescent="0.2">
      <c r="A48" s="115">
        <f>A47</f>
        <v>7</v>
      </c>
      <c r="B48" s="66">
        <v>141</v>
      </c>
      <c r="C48" s="61">
        <v>10054015947</v>
      </c>
      <c r="D48" s="62" t="s">
        <v>125</v>
      </c>
      <c r="E48" s="63" t="s">
        <v>126</v>
      </c>
      <c r="F48" s="64" t="s">
        <v>26</v>
      </c>
      <c r="G48" s="94" t="s">
        <v>124</v>
      </c>
      <c r="H48" s="150">
        <f>H47</f>
        <v>4.6562615740740741E-2</v>
      </c>
      <c r="I48" s="156">
        <f>I47</f>
        <v>3.3748842592592615E-3</v>
      </c>
      <c r="J48" s="92">
        <f>J47</f>
        <v>44.742729306487696</v>
      </c>
      <c r="K48" s="66"/>
      <c r="L48" s="111"/>
    </row>
    <row r="49" spans="1:12" ht="21.75" customHeight="1" x14ac:dyDescent="0.2">
      <c r="A49" s="115">
        <f>A47</f>
        <v>7</v>
      </c>
      <c r="B49" s="67">
        <v>142</v>
      </c>
      <c r="C49" s="61">
        <v>10063446569</v>
      </c>
      <c r="D49" s="62" t="s">
        <v>127</v>
      </c>
      <c r="E49" s="160">
        <v>37732</v>
      </c>
      <c r="F49" s="64" t="s">
        <v>26</v>
      </c>
      <c r="G49" s="94" t="s">
        <v>124</v>
      </c>
      <c r="H49" s="150">
        <f>H47</f>
        <v>4.6562615740740741E-2</v>
      </c>
      <c r="I49" s="156">
        <f>I47</f>
        <v>3.3748842592592615E-3</v>
      </c>
      <c r="J49" s="92">
        <f>J47</f>
        <v>44.742729306487696</v>
      </c>
      <c r="K49" s="66"/>
      <c r="L49" s="111"/>
    </row>
    <row r="50" spans="1:12" ht="21.75" customHeight="1" thickBot="1" x14ac:dyDescent="0.25">
      <c r="A50" s="116">
        <f>A47</f>
        <v>7</v>
      </c>
      <c r="B50" s="68">
        <v>143</v>
      </c>
      <c r="C50" s="141">
        <v>10091410760</v>
      </c>
      <c r="D50" s="142" t="s">
        <v>129</v>
      </c>
      <c r="E50" s="143" t="s">
        <v>130</v>
      </c>
      <c r="F50" s="144" t="s">
        <v>30</v>
      </c>
      <c r="G50" s="98" t="s">
        <v>124</v>
      </c>
      <c r="H50" s="151">
        <f>H47</f>
        <v>4.6562615740740741E-2</v>
      </c>
      <c r="I50" s="157">
        <f>I47</f>
        <v>3.3748842592592615E-3</v>
      </c>
      <c r="J50" s="93">
        <f>J47</f>
        <v>44.742729306487696</v>
      </c>
      <c r="K50" s="69"/>
      <c r="L50" s="113"/>
    </row>
    <row r="51" spans="1:12" ht="21.75" customHeight="1" x14ac:dyDescent="0.2">
      <c r="A51" s="114">
        <v>8</v>
      </c>
      <c r="B51" s="61">
        <v>117</v>
      </c>
      <c r="C51" s="61">
        <v>10082533341</v>
      </c>
      <c r="D51" s="62" t="s">
        <v>131</v>
      </c>
      <c r="E51" s="63" t="s">
        <v>132</v>
      </c>
      <c r="F51" s="64" t="s">
        <v>26</v>
      </c>
      <c r="G51" s="64" t="s">
        <v>67</v>
      </c>
      <c r="H51" s="152">
        <v>4.6703935185185182E-2</v>
      </c>
      <c r="I51" s="152">
        <f>H51-$H$23</f>
        <v>3.5162037037037019E-3</v>
      </c>
      <c r="J51" s="70">
        <f>IFERROR($J$19*3600/(HOUR(H51)*3600+MINUTE(H51)*60+SECOND(H51)),"")</f>
        <v>44.609665427509292</v>
      </c>
      <c r="K51" s="66"/>
      <c r="L51" s="111"/>
    </row>
    <row r="52" spans="1:12" ht="21.75" customHeight="1" x14ac:dyDescent="0.2">
      <c r="A52" s="115">
        <f>A51</f>
        <v>8</v>
      </c>
      <c r="B52" s="66">
        <v>118</v>
      </c>
      <c r="C52" s="61">
        <v>10036083475</v>
      </c>
      <c r="D52" s="62" t="s">
        <v>133</v>
      </c>
      <c r="E52" s="63" t="s">
        <v>134</v>
      </c>
      <c r="F52" s="64" t="s">
        <v>26</v>
      </c>
      <c r="G52" s="94" t="s">
        <v>67</v>
      </c>
      <c r="H52" s="150">
        <f>H51</f>
        <v>4.6703935185185182E-2</v>
      </c>
      <c r="I52" s="156">
        <f>I51</f>
        <v>3.5162037037037019E-3</v>
      </c>
      <c r="J52" s="92">
        <f>J51</f>
        <v>44.609665427509292</v>
      </c>
      <c r="K52" s="66"/>
      <c r="L52" s="111"/>
    </row>
    <row r="53" spans="1:12" ht="21.75" customHeight="1" x14ac:dyDescent="0.2">
      <c r="A53" s="115">
        <f>A51</f>
        <v>8</v>
      </c>
      <c r="B53" s="67">
        <v>120</v>
      </c>
      <c r="C53" s="61">
        <v>10055311000</v>
      </c>
      <c r="D53" s="62" t="s">
        <v>135</v>
      </c>
      <c r="E53" s="63" t="s">
        <v>136</v>
      </c>
      <c r="F53" s="64" t="s">
        <v>26</v>
      </c>
      <c r="G53" s="94" t="s">
        <v>67</v>
      </c>
      <c r="H53" s="150">
        <f>H51</f>
        <v>4.6703935185185182E-2</v>
      </c>
      <c r="I53" s="156">
        <f>I51</f>
        <v>3.5162037037037019E-3</v>
      </c>
      <c r="J53" s="92">
        <f>J51</f>
        <v>44.609665427509292</v>
      </c>
      <c r="K53" s="66"/>
      <c r="L53" s="111"/>
    </row>
    <row r="54" spans="1:12" ht="21.75" customHeight="1" thickBot="1" x14ac:dyDescent="0.25">
      <c r="A54" s="116">
        <f>A51</f>
        <v>8</v>
      </c>
      <c r="B54" s="68">
        <v>123</v>
      </c>
      <c r="C54" s="131">
        <v>10055580071</v>
      </c>
      <c r="D54" s="99" t="s">
        <v>137</v>
      </c>
      <c r="E54" s="145" t="s">
        <v>138</v>
      </c>
      <c r="F54" s="83" t="s">
        <v>26</v>
      </c>
      <c r="G54" s="98" t="s">
        <v>67</v>
      </c>
      <c r="H54" s="151">
        <f>H51</f>
        <v>4.6703935185185182E-2</v>
      </c>
      <c r="I54" s="157">
        <f>I51</f>
        <v>3.5162037037037019E-3</v>
      </c>
      <c r="J54" s="93">
        <f>J51</f>
        <v>44.609665427509292</v>
      </c>
      <c r="K54" s="69"/>
      <c r="L54" s="113"/>
    </row>
    <row r="55" spans="1:12" ht="21.75" customHeight="1" x14ac:dyDescent="0.2">
      <c r="A55" s="114">
        <v>9</v>
      </c>
      <c r="B55" s="61">
        <v>92</v>
      </c>
      <c r="C55" s="85">
        <v>10091152904</v>
      </c>
      <c r="D55" s="86" t="s">
        <v>139</v>
      </c>
      <c r="E55" s="87" t="s">
        <v>128</v>
      </c>
      <c r="F55" s="88" t="s">
        <v>26</v>
      </c>
      <c r="G55" s="64" t="s">
        <v>140</v>
      </c>
      <c r="H55" s="152">
        <v>4.7592824074074079E-2</v>
      </c>
      <c r="I55" s="152">
        <f>H55-$H$23</f>
        <v>4.4050925925925993E-3</v>
      </c>
      <c r="J55" s="70">
        <f>IFERROR($J$19*3600/(HOUR(H55)*3600+MINUTE(H55)*60+SECOND(H55)),"")</f>
        <v>43.774319066147861</v>
      </c>
      <c r="K55" s="66"/>
      <c r="L55" s="111"/>
    </row>
    <row r="56" spans="1:12" ht="21.75" customHeight="1" x14ac:dyDescent="0.2">
      <c r="A56" s="115">
        <f>A55</f>
        <v>9</v>
      </c>
      <c r="B56" s="66">
        <v>94</v>
      </c>
      <c r="C56" s="61">
        <v>10114018531</v>
      </c>
      <c r="D56" s="62" t="s">
        <v>141</v>
      </c>
      <c r="E56" s="63" t="s">
        <v>103</v>
      </c>
      <c r="F56" s="64" t="s">
        <v>26</v>
      </c>
      <c r="G56" s="94" t="s">
        <v>140</v>
      </c>
      <c r="H56" s="150">
        <f>H55</f>
        <v>4.7592824074074079E-2</v>
      </c>
      <c r="I56" s="156">
        <f>I55</f>
        <v>4.4050925925925993E-3</v>
      </c>
      <c r="J56" s="92">
        <f>J55</f>
        <v>43.774319066147861</v>
      </c>
      <c r="K56" s="66"/>
      <c r="L56" s="111"/>
    </row>
    <row r="57" spans="1:12" ht="21.75" customHeight="1" x14ac:dyDescent="0.2">
      <c r="A57" s="115">
        <f>A55</f>
        <v>9</v>
      </c>
      <c r="B57" s="67">
        <v>89</v>
      </c>
      <c r="C57" s="61">
        <v>10096800223</v>
      </c>
      <c r="D57" s="62" t="s">
        <v>142</v>
      </c>
      <c r="E57" s="63" t="s">
        <v>143</v>
      </c>
      <c r="F57" s="64" t="s">
        <v>30</v>
      </c>
      <c r="G57" s="94" t="s">
        <v>140</v>
      </c>
      <c r="H57" s="150">
        <f>H55</f>
        <v>4.7592824074074079E-2</v>
      </c>
      <c r="I57" s="156">
        <f>I55</f>
        <v>4.4050925925925993E-3</v>
      </c>
      <c r="J57" s="92">
        <f>J55</f>
        <v>43.774319066147861</v>
      </c>
      <c r="K57" s="66"/>
      <c r="L57" s="111"/>
    </row>
    <row r="58" spans="1:12" ht="21.75" customHeight="1" thickBot="1" x14ac:dyDescent="0.25">
      <c r="A58" s="116">
        <f>A55</f>
        <v>9</v>
      </c>
      <c r="B58" s="68">
        <v>91</v>
      </c>
      <c r="C58" s="141">
        <v>10055582701</v>
      </c>
      <c r="D58" s="142" t="s">
        <v>144</v>
      </c>
      <c r="E58" s="143" t="s">
        <v>130</v>
      </c>
      <c r="F58" s="144" t="s">
        <v>26</v>
      </c>
      <c r="G58" s="98" t="s">
        <v>140</v>
      </c>
      <c r="H58" s="151">
        <f>H55</f>
        <v>4.7592824074074079E-2</v>
      </c>
      <c r="I58" s="157">
        <f>I55</f>
        <v>4.4050925925925993E-3</v>
      </c>
      <c r="J58" s="93">
        <f>J55</f>
        <v>43.774319066147861</v>
      </c>
      <c r="K58" s="69"/>
      <c r="L58" s="113"/>
    </row>
    <row r="59" spans="1:12" ht="21.75" customHeight="1" x14ac:dyDescent="0.2">
      <c r="A59" s="114">
        <v>10</v>
      </c>
      <c r="B59" s="61">
        <v>80</v>
      </c>
      <c r="C59" s="85">
        <v>10091971744</v>
      </c>
      <c r="D59" s="86" t="s">
        <v>145</v>
      </c>
      <c r="E59" s="87" t="s">
        <v>146</v>
      </c>
      <c r="F59" s="88" t="s">
        <v>26</v>
      </c>
      <c r="G59" s="64" t="s">
        <v>39</v>
      </c>
      <c r="H59" s="152">
        <v>4.772523148148148E-2</v>
      </c>
      <c r="I59" s="152">
        <f>H59-$H$23</f>
        <v>4.5374999999999999E-3</v>
      </c>
      <c r="J59" s="70">
        <f>IFERROR($J$19*3600/(HOUR(H59)*3600+MINUTE(H59)*60+SECOND(H59)),"")</f>
        <v>43.657530924084405</v>
      </c>
      <c r="K59" s="66"/>
      <c r="L59" s="111"/>
    </row>
    <row r="60" spans="1:12" ht="21.75" customHeight="1" x14ac:dyDescent="0.2">
      <c r="A60" s="115">
        <f>A59</f>
        <v>10</v>
      </c>
      <c r="B60" s="66">
        <v>81</v>
      </c>
      <c r="C60" s="61">
        <v>10091964064</v>
      </c>
      <c r="D60" s="62" t="s">
        <v>147</v>
      </c>
      <c r="E60" s="63">
        <v>38313</v>
      </c>
      <c r="F60" s="64" t="s">
        <v>26</v>
      </c>
      <c r="G60" s="94" t="s">
        <v>39</v>
      </c>
      <c r="H60" s="150">
        <f>H59</f>
        <v>4.772523148148148E-2</v>
      </c>
      <c r="I60" s="156">
        <f>I59</f>
        <v>4.5374999999999999E-3</v>
      </c>
      <c r="J60" s="92">
        <f>J59</f>
        <v>43.657530924084405</v>
      </c>
      <c r="K60" s="66"/>
      <c r="L60" s="111"/>
    </row>
    <row r="61" spans="1:12" ht="21.75" customHeight="1" x14ac:dyDescent="0.2">
      <c r="A61" s="115">
        <f>A59</f>
        <v>10</v>
      </c>
      <c r="B61" s="67">
        <v>82</v>
      </c>
      <c r="C61" s="61">
        <v>10105862649</v>
      </c>
      <c r="D61" s="62" t="s">
        <v>148</v>
      </c>
      <c r="E61" s="63" t="s">
        <v>149</v>
      </c>
      <c r="F61" s="64" t="s">
        <v>30</v>
      </c>
      <c r="G61" s="94" t="s">
        <v>39</v>
      </c>
      <c r="H61" s="150">
        <f>H59</f>
        <v>4.772523148148148E-2</v>
      </c>
      <c r="I61" s="156">
        <f>I59</f>
        <v>4.5374999999999999E-3</v>
      </c>
      <c r="J61" s="92">
        <f>J59</f>
        <v>43.657530924084405</v>
      </c>
      <c r="K61" s="66"/>
      <c r="L61" s="111"/>
    </row>
    <row r="62" spans="1:12" ht="21.75" customHeight="1" thickBot="1" x14ac:dyDescent="0.25">
      <c r="A62" s="116">
        <f>A59</f>
        <v>10</v>
      </c>
      <c r="B62" s="68">
        <v>83</v>
      </c>
      <c r="C62" s="141">
        <v>10114145338</v>
      </c>
      <c r="D62" s="142" t="s">
        <v>150</v>
      </c>
      <c r="E62" s="143" t="s">
        <v>151</v>
      </c>
      <c r="F62" s="144" t="s">
        <v>30</v>
      </c>
      <c r="G62" s="98" t="s">
        <v>39</v>
      </c>
      <c r="H62" s="151">
        <f>H59</f>
        <v>4.772523148148148E-2</v>
      </c>
      <c r="I62" s="157">
        <f>I59</f>
        <v>4.5374999999999999E-3</v>
      </c>
      <c r="J62" s="93">
        <f>J59</f>
        <v>43.657530924084405</v>
      </c>
      <c r="K62" s="69"/>
      <c r="L62" s="113"/>
    </row>
    <row r="63" spans="1:12" ht="21.75" customHeight="1" x14ac:dyDescent="0.2">
      <c r="A63" s="114">
        <v>11</v>
      </c>
      <c r="B63" s="61">
        <v>97</v>
      </c>
      <c r="C63" s="85">
        <v>10090444905</v>
      </c>
      <c r="D63" s="86" t="s">
        <v>152</v>
      </c>
      <c r="E63" s="87" t="s">
        <v>153</v>
      </c>
      <c r="F63" s="88" t="s">
        <v>26</v>
      </c>
      <c r="G63" s="64" t="s">
        <v>66</v>
      </c>
      <c r="H63" s="152">
        <v>4.8199305555555551E-2</v>
      </c>
      <c r="I63" s="152">
        <f>H63-$H$23</f>
        <v>5.0115740740740711E-3</v>
      </c>
      <c r="J63" s="70">
        <f>IFERROR($J$19*3600/(HOUR(H63)*3600+MINUTE(H63)*60+SECOND(H63)),"")</f>
        <v>43.227665706051873</v>
      </c>
      <c r="K63" s="66"/>
      <c r="L63" s="111"/>
    </row>
    <row r="64" spans="1:12" ht="21.75" customHeight="1" x14ac:dyDescent="0.2">
      <c r="A64" s="115">
        <f>A63</f>
        <v>11</v>
      </c>
      <c r="B64" s="66">
        <v>95</v>
      </c>
      <c r="C64" s="61">
        <v>10080801586</v>
      </c>
      <c r="D64" s="62" t="s">
        <v>154</v>
      </c>
      <c r="E64" s="63" t="s">
        <v>155</v>
      </c>
      <c r="F64" s="64" t="s">
        <v>26</v>
      </c>
      <c r="G64" s="94" t="s">
        <v>66</v>
      </c>
      <c r="H64" s="150">
        <f>H63</f>
        <v>4.8199305555555551E-2</v>
      </c>
      <c r="I64" s="156">
        <f>I63</f>
        <v>5.0115740740740711E-3</v>
      </c>
      <c r="J64" s="92">
        <f>J63</f>
        <v>43.227665706051873</v>
      </c>
      <c r="K64" s="66"/>
      <c r="L64" s="111"/>
    </row>
    <row r="65" spans="1:12" ht="21.75" customHeight="1" x14ac:dyDescent="0.2">
      <c r="A65" s="115">
        <f>A63</f>
        <v>11</v>
      </c>
      <c r="B65" s="67">
        <v>96</v>
      </c>
      <c r="C65" s="61">
        <v>10082452004</v>
      </c>
      <c r="D65" s="62" t="s">
        <v>156</v>
      </c>
      <c r="E65" s="63" t="s">
        <v>157</v>
      </c>
      <c r="F65" s="64" t="s">
        <v>26</v>
      </c>
      <c r="G65" s="94" t="s">
        <v>66</v>
      </c>
      <c r="H65" s="150">
        <f>H63</f>
        <v>4.8199305555555551E-2</v>
      </c>
      <c r="I65" s="156">
        <f>I63</f>
        <v>5.0115740740740711E-3</v>
      </c>
      <c r="J65" s="92">
        <f>J63</f>
        <v>43.227665706051873</v>
      </c>
      <c r="K65" s="66"/>
      <c r="L65" s="111"/>
    </row>
    <row r="66" spans="1:12" ht="21.75" customHeight="1" thickBot="1" x14ac:dyDescent="0.25">
      <c r="A66" s="116">
        <f>A63</f>
        <v>11</v>
      </c>
      <c r="B66" s="68">
        <v>98</v>
      </c>
      <c r="C66" s="141">
        <v>10092443408</v>
      </c>
      <c r="D66" s="142" t="s">
        <v>158</v>
      </c>
      <c r="E66" s="143" t="s">
        <v>159</v>
      </c>
      <c r="F66" s="144" t="s">
        <v>26</v>
      </c>
      <c r="G66" s="98" t="s">
        <v>66</v>
      </c>
      <c r="H66" s="151">
        <f>H63</f>
        <v>4.8199305555555551E-2</v>
      </c>
      <c r="I66" s="157">
        <f>I63</f>
        <v>5.0115740740740711E-3</v>
      </c>
      <c r="J66" s="93">
        <f>J63</f>
        <v>43.227665706051873</v>
      </c>
      <c r="K66" s="69"/>
      <c r="L66" s="113"/>
    </row>
    <row r="67" spans="1:12" ht="21.75" customHeight="1" x14ac:dyDescent="0.2">
      <c r="A67" s="114" t="s">
        <v>52</v>
      </c>
      <c r="B67" s="61">
        <v>113</v>
      </c>
      <c r="C67" s="85">
        <v>10094941661</v>
      </c>
      <c r="D67" s="86" t="s">
        <v>160</v>
      </c>
      <c r="E67" s="87" t="s">
        <v>161</v>
      </c>
      <c r="F67" s="88" t="s">
        <v>26</v>
      </c>
      <c r="G67" s="64" t="s">
        <v>53</v>
      </c>
      <c r="H67" s="153">
        <v>5.2349537037037042E-2</v>
      </c>
      <c r="I67" s="153">
        <f>H67-$H$23</f>
        <v>9.1618055555555619E-3</v>
      </c>
      <c r="J67" s="65">
        <f>IFERROR($J$19*3600/(HOUR(H67)*3600+MINUTE(H67)*60+SECOND(H67)),"")</f>
        <v>39.796595180190138</v>
      </c>
      <c r="K67" s="66"/>
      <c r="L67" s="111"/>
    </row>
    <row r="68" spans="1:12" ht="21.75" customHeight="1" x14ac:dyDescent="0.2">
      <c r="A68" s="115" t="str">
        <f>A67</f>
        <v>ВК</v>
      </c>
      <c r="B68" s="66">
        <v>124</v>
      </c>
      <c r="C68" s="61">
        <v>10076518230</v>
      </c>
      <c r="D68" s="62" t="s">
        <v>162</v>
      </c>
      <c r="E68" s="63" t="s">
        <v>121</v>
      </c>
      <c r="F68" s="64" t="s">
        <v>30</v>
      </c>
      <c r="G68" s="146" t="s">
        <v>163</v>
      </c>
      <c r="H68" s="150">
        <f>H67</f>
        <v>5.2349537037037042E-2</v>
      </c>
      <c r="I68" s="156">
        <f>I67</f>
        <v>9.1618055555555619E-3</v>
      </c>
      <c r="J68" s="92">
        <f>J67</f>
        <v>39.796595180190138</v>
      </c>
      <c r="K68" s="66"/>
      <c r="L68" s="111"/>
    </row>
    <row r="69" spans="1:12" ht="21.75" customHeight="1" x14ac:dyDescent="0.2">
      <c r="A69" s="115" t="str">
        <f>A67</f>
        <v>ВК</v>
      </c>
      <c r="B69" s="67">
        <v>125</v>
      </c>
      <c r="C69" s="61">
        <v>10091956081</v>
      </c>
      <c r="D69" s="62" t="s">
        <v>164</v>
      </c>
      <c r="E69" s="63" t="s">
        <v>165</v>
      </c>
      <c r="F69" s="64" t="s">
        <v>30</v>
      </c>
      <c r="G69" s="146" t="s">
        <v>163</v>
      </c>
      <c r="H69" s="150">
        <f>H67</f>
        <v>5.2349537037037042E-2</v>
      </c>
      <c r="I69" s="156">
        <f>I67</f>
        <v>9.1618055555555619E-3</v>
      </c>
      <c r="J69" s="92">
        <f>J67</f>
        <v>39.796595180190138</v>
      </c>
      <c r="K69" s="66"/>
      <c r="L69" s="111"/>
    </row>
    <row r="70" spans="1:12" ht="21.75" customHeight="1" thickBot="1" x14ac:dyDescent="0.25">
      <c r="A70" s="116" t="str">
        <f>A67</f>
        <v>ВК</v>
      </c>
      <c r="B70" s="68">
        <v>138</v>
      </c>
      <c r="C70" s="131">
        <v>10076948161</v>
      </c>
      <c r="D70" s="99" t="s">
        <v>166</v>
      </c>
      <c r="E70" s="100" t="s">
        <v>167</v>
      </c>
      <c r="F70" s="83" t="s">
        <v>26</v>
      </c>
      <c r="G70" s="147" t="s">
        <v>81</v>
      </c>
      <c r="H70" s="151">
        <f>H67</f>
        <v>5.2349537037037042E-2</v>
      </c>
      <c r="I70" s="157">
        <f>I67</f>
        <v>9.1618055555555619E-3</v>
      </c>
      <c r="J70" s="93">
        <f>J67</f>
        <v>39.796595180190138</v>
      </c>
      <c r="K70" s="69"/>
      <c r="L70" s="113"/>
    </row>
    <row r="71" spans="1:12" ht="21.75" customHeight="1" x14ac:dyDescent="0.2">
      <c r="A71" s="114" t="s">
        <v>69</v>
      </c>
      <c r="B71" s="61">
        <v>84</v>
      </c>
      <c r="C71" s="85">
        <v>10049916382</v>
      </c>
      <c r="D71" s="86" t="s">
        <v>168</v>
      </c>
      <c r="E71" s="87" t="s">
        <v>169</v>
      </c>
      <c r="F71" s="88" t="s">
        <v>26</v>
      </c>
      <c r="G71" s="64" t="s">
        <v>42</v>
      </c>
      <c r="H71" s="152"/>
      <c r="I71" s="153"/>
      <c r="J71" s="65"/>
      <c r="K71" s="66"/>
      <c r="L71" s="111"/>
    </row>
    <row r="72" spans="1:12" ht="21.75" customHeight="1" x14ac:dyDescent="0.2">
      <c r="A72" s="115" t="str">
        <f>A71</f>
        <v>НФ</v>
      </c>
      <c r="B72" s="66">
        <v>85</v>
      </c>
      <c r="C72" s="61">
        <v>10036048517</v>
      </c>
      <c r="D72" s="62" t="s">
        <v>170</v>
      </c>
      <c r="E72" s="160">
        <v>37682</v>
      </c>
      <c r="F72" s="64" t="s">
        <v>26</v>
      </c>
      <c r="G72" s="94" t="s">
        <v>42</v>
      </c>
      <c r="H72" s="150">
        <f>H71</f>
        <v>0</v>
      </c>
      <c r="I72" s="156">
        <f>I71</f>
        <v>0</v>
      </c>
      <c r="J72" s="92">
        <f>J71</f>
        <v>0</v>
      </c>
      <c r="K72" s="66"/>
      <c r="L72" s="111"/>
    </row>
    <row r="73" spans="1:12" ht="21.75" customHeight="1" x14ac:dyDescent="0.2">
      <c r="A73" s="115" t="str">
        <f>A71</f>
        <v>НФ</v>
      </c>
      <c r="B73" s="67">
        <v>86</v>
      </c>
      <c r="C73" s="61">
        <v>10036079334</v>
      </c>
      <c r="D73" s="62" t="s">
        <v>171</v>
      </c>
      <c r="E73" s="63" t="s">
        <v>172</v>
      </c>
      <c r="F73" s="64" t="s">
        <v>26</v>
      </c>
      <c r="G73" s="94" t="s">
        <v>42</v>
      </c>
      <c r="H73" s="150">
        <f>H71</f>
        <v>0</v>
      </c>
      <c r="I73" s="156">
        <f>I71</f>
        <v>0</v>
      </c>
      <c r="J73" s="92">
        <f>J71</f>
        <v>0</v>
      </c>
      <c r="K73" s="66"/>
      <c r="L73" s="111"/>
    </row>
    <row r="74" spans="1:12" ht="21.75" customHeight="1" thickBot="1" x14ac:dyDescent="0.25">
      <c r="A74" s="117" t="str">
        <f>A71</f>
        <v>НФ</v>
      </c>
      <c r="B74" s="118">
        <v>87</v>
      </c>
      <c r="C74" s="132">
        <v>10036028107</v>
      </c>
      <c r="D74" s="119" t="s">
        <v>173</v>
      </c>
      <c r="E74" s="120" t="s">
        <v>174</v>
      </c>
      <c r="F74" s="121" t="s">
        <v>26</v>
      </c>
      <c r="G74" s="148" t="s">
        <v>42</v>
      </c>
      <c r="H74" s="154">
        <f>H71</f>
        <v>0</v>
      </c>
      <c r="I74" s="158">
        <f>I71</f>
        <v>0</v>
      </c>
      <c r="J74" s="139">
        <f>J71</f>
        <v>0</v>
      </c>
      <c r="K74" s="122"/>
      <c r="L74" s="123"/>
    </row>
    <row r="75" spans="1:12" ht="6.75" customHeight="1" thickTop="1" thickBot="1" x14ac:dyDescent="0.25">
      <c r="A75" s="33"/>
      <c r="B75" s="34"/>
      <c r="C75" s="34"/>
      <c r="D75" s="1"/>
      <c r="E75" s="35"/>
      <c r="F75" s="20"/>
      <c r="G75" s="20"/>
      <c r="H75" s="36"/>
      <c r="I75" s="37"/>
      <c r="J75" s="38"/>
      <c r="K75" s="37"/>
      <c r="L75" s="37"/>
    </row>
    <row r="76" spans="1:12" ht="15.75" thickTop="1" x14ac:dyDescent="0.2">
      <c r="A76" s="211" t="s">
        <v>5</v>
      </c>
      <c r="B76" s="212"/>
      <c r="C76" s="212"/>
      <c r="D76" s="212"/>
      <c r="E76" s="138"/>
      <c r="F76" s="138"/>
      <c r="G76" s="212" t="s">
        <v>40</v>
      </c>
      <c r="H76" s="212"/>
      <c r="I76" s="212"/>
      <c r="J76" s="212"/>
      <c r="K76" s="212"/>
      <c r="L76" s="215"/>
    </row>
    <row r="77" spans="1:12" x14ac:dyDescent="0.2">
      <c r="A77" s="208" t="s">
        <v>62</v>
      </c>
      <c r="B77" s="209"/>
      <c r="C77" s="209"/>
      <c r="D77" s="210"/>
      <c r="E77" s="2"/>
      <c r="F77" s="101"/>
      <c r="G77" s="39" t="s">
        <v>27</v>
      </c>
      <c r="H77" s="125">
        <v>13</v>
      </c>
      <c r="I77" s="40"/>
      <c r="J77" s="41"/>
      <c r="K77" s="104" t="s">
        <v>25</v>
      </c>
      <c r="L77" s="105">
        <f>COUNTIF(F23:F74,"ЗМС")</f>
        <v>0</v>
      </c>
    </row>
    <row r="78" spans="1:12" x14ac:dyDescent="0.2">
      <c r="A78" s="208" t="s">
        <v>77</v>
      </c>
      <c r="B78" s="209"/>
      <c r="C78" s="209"/>
      <c r="D78" s="210"/>
      <c r="E78" s="2"/>
      <c r="F78" s="102"/>
      <c r="G78" s="43" t="s">
        <v>31</v>
      </c>
      <c r="H78" s="124">
        <v>13</v>
      </c>
      <c r="I78" s="45"/>
      <c r="J78" s="46"/>
      <c r="K78" s="104" t="s">
        <v>19</v>
      </c>
      <c r="L78" s="105">
        <f>COUNTIF(F23:F74,"МСМК")</f>
        <v>0</v>
      </c>
    </row>
    <row r="79" spans="1:12" x14ac:dyDescent="0.2">
      <c r="A79" s="208" t="s">
        <v>63</v>
      </c>
      <c r="B79" s="209"/>
      <c r="C79" s="209"/>
      <c r="D79" s="210"/>
      <c r="E79" s="2"/>
      <c r="F79" s="102"/>
      <c r="G79" s="43" t="s">
        <v>32</v>
      </c>
      <c r="H79" s="124">
        <v>13</v>
      </c>
      <c r="I79" s="45"/>
      <c r="J79" s="46"/>
      <c r="K79" s="104" t="s">
        <v>22</v>
      </c>
      <c r="L79" s="105">
        <f>COUNTIF(F23:F74,"МС")</f>
        <v>1</v>
      </c>
    </row>
    <row r="80" spans="1:12" x14ac:dyDescent="0.2">
      <c r="A80" s="208" t="s">
        <v>78</v>
      </c>
      <c r="B80" s="209"/>
      <c r="C80" s="209"/>
      <c r="D80" s="210"/>
      <c r="E80" s="2"/>
      <c r="F80" s="102"/>
      <c r="G80" s="43" t="s">
        <v>33</v>
      </c>
      <c r="H80" s="125">
        <v>12</v>
      </c>
      <c r="I80" s="45"/>
      <c r="J80" s="46"/>
      <c r="K80" s="104" t="s">
        <v>26</v>
      </c>
      <c r="L80" s="105">
        <f>COUNTIF(F23:F74,"КМС")</f>
        <v>44</v>
      </c>
    </row>
    <row r="81" spans="1:27" x14ac:dyDescent="0.2">
      <c r="A81" s="205"/>
      <c r="B81" s="206"/>
      <c r="C81" s="206"/>
      <c r="D81" s="207"/>
      <c r="E81" s="2"/>
      <c r="F81" s="102"/>
      <c r="G81" s="43" t="s">
        <v>34</v>
      </c>
      <c r="H81" s="125">
        <v>1</v>
      </c>
      <c r="I81" s="45"/>
      <c r="J81" s="46"/>
      <c r="K81" s="104" t="s">
        <v>30</v>
      </c>
      <c r="L81" s="105">
        <f>COUNTIF(F23:F74,"1 СР")</f>
        <v>7</v>
      </c>
    </row>
    <row r="82" spans="1:27" x14ac:dyDescent="0.2">
      <c r="A82" s="77"/>
      <c r="B82" s="78"/>
      <c r="C82" s="78"/>
      <c r="D82" s="79"/>
      <c r="E82" s="2"/>
      <c r="F82" s="102"/>
      <c r="G82" s="104" t="s">
        <v>46</v>
      </c>
      <c r="H82" s="126">
        <v>0</v>
      </c>
      <c r="I82" s="45"/>
      <c r="J82" s="46"/>
      <c r="K82" s="106" t="s">
        <v>44</v>
      </c>
      <c r="L82" s="107">
        <f>COUNTIF(F23:F74,"2 СР")</f>
        <v>0</v>
      </c>
    </row>
    <row r="83" spans="1:27" x14ac:dyDescent="0.2">
      <c r="A83" s="205"/>
      <c r="B83" s="206"/>
      <c r="C83" s="206"/>
      <c r="D83" s="207"/>
      <c r="E83" s="2"/>
      <c r="F83" s="102"/>
      <c r="G83" s="43" t="s">
        <v>35</v>
      </c>
      <c r="H83" s="125">
        <v>0</v>
      </c>
      <c r="I83" s="45"/>
      <c r="J83" s="46"/>
      <c r="K83" s="106" t="s">
        <v>45</v>
      </c>
      <c r="L83" s="105">
        <f>COUNTIF(F23:F74,"3 СР")</f>
        <v>0</v>
      </c>
    </row>
    <row r="84" spans="1:27" x14ac:dyDescent="0.2">
      <c r="A84" s="205"/>
      <c r="B84" s="206"/>
      <c r="C84" s="206"/>
      <c r="D84" s="207"/>
      <c r="E84" s="47"/>
      <c r="F84" s="103"/>
      <c r="G84" s="43" t="s">
        <v>36</v>
      </c>
      <c r="H84" s="125">
        <v>0</v>
      </c>
      <c r="I84" s="48"/>
      <c r="J84" s="49"/>
      <c r="K84" s="42"/>
      <c r="L84" s="76"/>
    </row>
    <row r="85" spans="1:27" ht="9.75" customHeight="1" x14ac:dyDescent="0.2">
      <c r="A85" s="50"/>
      <c r="L85" s="52"/>
    </row>
    <row r="86" spans="1:27" ht="15.75" x14ac:dyDescent="0.2">
      <c r="A86" s="218" t="s">
        <v>3</v>
      </c>
      <c r="B86" s="219"/>
      <c r="C86" s="219"/>
      <c r="D86" s="219"/>
      <c r="E86" s="221" t="s">
        <v>11</v>
      </c>
      <c r="F86" s="221"/>
      <c r="G86" s="221"/>
      <c r="H86" s="221"/>
      <c r="I86" s="221"/>
      <c r="J86" s="219" t="s">
        <v>4</v>
      </c>
      <c r="K86" s="219"/>
      <c r="L86" s="220"/>
    </row>
    <row r="87" spans="1:27" x14ac:dyDescent="0.2">
      <c r="A87" s="50"/>
      <c r="B87" s="2"/>
      <c r="C87" s="2"/>
      <c r="E87" s="2"/>
      <c r="F87" s="40"/>
      <c r="G87" s="40"/>
      <c r="H87" s="40"/>
      <c r="I87" s="40"/>
      <c r="J87" s="40"/>
      <c r="K87" s="40"/>
      <c r="L87" s="57"/>
    </row>
    <row r="88" spans="1:27" x14ac:dyDescent="0.2">
      <c r="A88" s="54"/>
      <c r="D88" s="55"/>
      <c r="E88" s="21"/>
      <c r="F88" s="55"/>
      <c r="G88" s="81"/>
      <c r="H88" s="53"/>
      <c r="I88" s="55"/>
      <c r="J88" s="55"/>
      <c r="K88" s="55"/>
      <c r="L88" s="56"/>
    </row>
    <row r="89" spans="1:27" x14ac:dyDescent="0.2">
      <c r="A89" s="54"/>
      <c r="D89" s="55"/>
      <c r="E89" s="21"/>
      <c r="F89" s="55"/>
      <c r="G89" s="81"/>
      <c r="H89" s="53"/>
      <c r="I89" s="55"/>
      <c r="J89" s="55"/>
      <c r="K89" s="55"/>
      <c r="L89" s="56"/>
    </row>
    <row r="90" spans="1:27" x14ac:dyDescent="0.2">
      <c r="A90" s="54"/>
      <c r="D90" s="55"/>
      <c r="E90" s="21"/>
      <c r="F90" s="55"/>
      <c r="G90" s="81"/>
      <c r="H90" s="53"/>
      <c r="I90" s="55"/>
      <c r="J90" s="55"/>
      <c r="K90" s="55"/>
      <c r="L90" s="56"/>
    </row>
    <row r="91" spans="1:27" x14ac:dyDescent="0.2">
      <c r="A91" s="54"/>
      <c r="D91" s="55"/>
      <c r="E91" s="21"/>
      <c r="F91" s="55"/>
      <c r="G91" s="81"/>
      <c r="H91" s="53"/>
      <c r="I91" s="55"/>
      <c r="J91" s="55"/>
      <c r="K91" s="55"/>
      <c r="L91" s="56"/>
    </row>
    <row r="92" spans="1:27" ht="16.5" thickBot="1" x14ac:dyDescent="0.25">
      <c r="A92" s="213" t="s">
        <v>38</v>
      </c>
      <c r="B92" s="214"/>
      <c r="C92" s="214"/>
      <c r="D92" s="214"/>
      <c r="E92" s="216" t="str">
        <f>G17</f>
        <v>ЕЖОВ В.Н. (ВК, г.Краснодар )</v>
      </c>
      <c r="F92" s="214"/>
      <c r="G92" s="214"/>
      <c r="H92" s="214"/>
      <c r="I92" s="214"/>
      <c r="J92" s="216" t="str">
        <f>G18</f>
        <v>СОЛУКОВА Н.В. (ВК, г.Краснодар)</v>
      </c>
      <c r="K92" s="214"/>
      <c r="L92" s="217"/>
    </row>
    <row r="93" spans="1:27" s="19" customFormat="1" ht="13.5" thickTop="1" x14ac:dyDescent="0.2">
      <c r="A93" s="2"/>
      <c r="B93" s="55"/>
      <c r="C93" s="55"/>
      <c r="D93" s="2"/>
      <c r="F93" s="2"/>
      <c r="G93" s="2"/>
      <c r="H93" s="44"/>
      <c r="I93" s="2"/>
      <c r="J93" s="5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s="133" customFormat="1" ht="18.75" x14ac:dyDescent="0.2">
      <c r="B94" s="134"/>
      <c r="C94" s="134"/>
      <c r="E94" s="135"/>
      <c r="H94" s="136"/>
      <c r="J94" s="137"/>
    </row>
    <row r="95" spans="1:27" ht="21" x14ac:dyDescent="0.2">
      <c r="A95" s="127" t="s">
        <v>47</v>
      </c>
      <c r="B95" s="127"/>
      <c r="C95" s="128"/>
      <c r="D95" s="204" t="s">
        <v>48</v>
      </c>
      <c r="E95" s="204"/>
      <c r="F95" s="204"/>
      <c r="G95" s="204"/>
    </row>
    <row r="96" spans="1:27" ht="18.75" x14ac:dyDescent="0.2">
      <c r="D96" s="133" t="s">
        <v>49</v>
      </c>
    </row>
  </sheetData>
  <mergeCells count="47">
    <mergeCell ref="E86:I86"/>
    <mergeCell ref="A77:D77"/>
    <mergeCell ref="A78:D78"/>
    <mergeCell ref="A80:D80"/>
    <mergeCell ref="A13:D13"/>
    <mergeCell ref="A21:A22"/>
    <mergeCell ref="B21:B22"/>
    <mergeCell ref="H21:H22"/>
    <mergeCell ref="D95:G95"/>
    <mergeCell ref="A81:D81"/>
    <mergeCell ref="A83:D83"/>
    <mergeCell ref="A84:D84"/>
    <mergeCell ref="A79:D79"/>
    <mergeCell ref="A76:D76"/>
    <mergeCell ref="A92:D92"/>
    <mergeCell ref="G76:L76"/>
    <mergeCell ref="J92:L92"/>
    <mergeCell ref="E92:I92"/>
    <mergeCell ref="A86:D86"/>
    <mergeCell ref="J86:L86"/>
    <mergeCell ref="H16:L16"/>
    <mergeCell ref="A1:L1"/>
    <mergeCell ref="A2:L2"/>
    <mergeCell ref="A3:L3"/>
    <mergeCell ref="A4:L4"/>
    <mergeCell ref="A5:L5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2021-09-02T13:30:22Z</dcterms:modified>
</cp:coreProperties>
</file>