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os\OneDrive\Рабочий стол\СОРЕВНОВАНИЯ 2024\Питер ЧР 05-11 августа 2024\ПРОТОКОЛЫ\"/>
    </mc:Choice>
  </mc:AlternateContent>
  <xr:revisionPtr revIDLastSave="0" documentId="13_ncr:1_{31C0D44C-E6E9-42A5-A0A3-2C7514EE6B44}" xr6:coauthVersionLast="47" xr6:coauthVersionMax="47" xr10:uidLastSave="{00000000-0000-0000-0000-000000000000}"/>
  <bookViews>
    <workbookView xWindow="9180" yWindow="0" windowWidth="9950" windowHeight="10080" xr2:uid="{9F30A999-4ECB-4070-A4CE-9118972E2629}"/>
  </bookViews>
  <sheets>
    <sheet name="Ом4 Эт М" sheetId="1" r:id="rId1"/>
    <sheet name="Ом4 Эт Ж" sheetId="2" r:id="rId2"/>
  </sheets>
  <externalReferences>
    <externalReference r:id="rId3"/>
    <externalReference r:id="rId4"/>
  </externalReferences>
  <definedNames>
    <definedName name="_xlnm.Print_Titles" localSheetId="1">'Ом4 Эт Ж'!$22:$23</definedName>
    <definedName name="_xlnm.Print_Titles" localSheetId="0">'Ом4 Эт М'!$22:$23</definedName>
    <definedName name="_xlnm.Print_Area" localSheetId="1">'Ом4 Эт Ж'!$A$1:$Z$67</definedName>
    <definedName name="_xlnm.Print_Area" localSheetId="0">'Ом4 Эт М'!$A$1:$Z$66</definedName>
    <definedName name="_xlnm.Print_Area">#REF!</definedName>
    <definedName name="СУ">[1]Табл!$B$7:$G$481</definedName>
    <definedName name="уч">[1]Табл!$B$8:$F$244</definedName>
    <definedName name="чччч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7" i="2" l="1"/>
  <c r="F67" i="2"/>
  <c r="A67" i="2"/>
  <c r="U60" i="2"/>
  <c r="F60" i="2"/>
  <c r="A60" i="2"/>
  <c r="O56" i="2"/>
  <c r="O55" i="2"/>
  <c r="O54" i="2"/>
  <c r="O53" i="2"/>
  <c r="G47" i="2"/>
  <c r="F47" i="2"/>
  <c r="E47" i="2"/>
  <c r="D47" i="2"/>
  <c r="C47" i="2"/>
  <c r="X46" i="2"/>
  <c r="G46" i="2"/>
  <c r="F46" i="2"/>
  <c r="E46" i="2"/>
  <c r="D46" i="2"/>
  <c r="C46" i="2"/>
  <c r="X45" i="2"/>
  <c r="G45" i="2"/>
  <c r="F45" i="2"/>
  <c r="E45" i="2"/>
  <c r="D45" i="2"/>
  <c r="C45" i="2"/>
  <c r="X44" i="2"/>
  <c r="G44" i="2"/>
  <c r="F44" i="2"/>
  <c r="E44" i="2"/>
  <c r="D44" i="2"/>
  <c r="C44" i="2"/>
  <c r="X43" i="2"/>
  <c r="G43" i="2"/>
  <c r="F43" i="2"/>
  <c r="E43" i="2"/>
  <c r="D43" i="2"/>
  <c r="C43" i="2"/>
  <c r="X42" i="2"/>
  <c r="G42" i="2"/>
  <c r="F42" i="2"/>
  <c r="E42" i="2"/>
  <c r="D42" i="2"/>
  <c r="C42" i="2"/>
  <c r="X41" i="2"/>
  <c r="G41" i="2"/>
  <c r="F41" i="2"/>
  <c r="E41" i="2"/>
  <c r="D41" i="2"/>
  <c r="C41" i="2"/>
  <c r="X40" i="2"/>
  <c r="G40" i="2"/>
  <c r="F40" i="2"/>
  <c r="E40" i="2"/>
  <c r="D40" i="2"/>
  <c r="C40" i="2"/>
  <c r="X39" i="2"/>
  <c r="G39" i="2"/>
  <c r="F39" i="2"/>
  <c r="E39" i="2"/>
  <c r="D39" i="2"/>
  <c r="C39" i="2"/>
  <c r="X38" i="2"/>
  <c r="G38" i="2"/>
  <c r="F38" i="2"/>
  <c r="E38" i="2"/>
  <c r="D38" i="2"/>
  <c r="C38" i="2"/>
  <c r="X37" i="2"/>
  <c r="G37" i="2"/>
  <c r="F37" i="2"/>
  <c r="E37" i="2"/>
  <c r="D37" i="2"/>
  <c r="C37" i="2"/>
  <c r="X36" i="2"/>
  <c r="G36" i="2"/>
  <c r="F36" i="2"/>
  <c r="E36" i="2"/>
  <c r="D36" i="2"/>
  <c r="C36" i="2"/>
  <c r="X35" i="2"/>
  <c r="G35" i="2"/>
  <c r="F35" i="2"/>
  <c r="E35" i="2"/>
  <c r="D35" i="2"/>
  <c r="C35" i="2"/>
  <c r="X34" i="2"/>
  <c r="G34" i="2"/>
  <c r="F34" i="2"/>
  <c r="E34" i="2"/>
  <c r="D34" i="2"/>
  <c r="C34" i="2"/>
  <c r="X33" i="2"/>
  <c r="G33" i="2"/>
  <c r="F33" i="2"/>
  <c r="E33" i="2"/>
  <c r="D33" i="2"/>
  <c r="C33" i="2"/>
  <c r="X32" i="2"/>
  <c r="G32" i="2"/>
  <c r="F32" i="2"/>
  <c r="E32" i="2"/>
  <c r="D32" i="2"/>
  <c r="C32" i="2"/>
  <c r="X31" i="2"/>
  <c r="G31" i="2"/>
  <c r="F31" i="2"/>
  <c r="E31" i="2"/>
  <c r="D31" i="2"/>
  <c r="C31" i="2"/>
  <c r="X30" i="2"/>
  <c r="G30" i="2"/>
  <c r="F30" i="2"/>
  <c r="E30" i="2"/>
  <c r="D30" i="2"/>
  <c r="C30" i="2"/>
  <c r="X29" i="2"/>
  <c r="G29" i="2"/>
  <c r="F29" i="2"/>
  <c r="E29" i="2"/>
  <c r="D29" i="2"/>
  <c r="C29" i="2"/>
  <c r="X28" i="2"/>
  <c r="G28" i="2"/>
  <c r="F28" i="2"/>
  <c r="E28" i="2"/>
  <c r="D28" i="2"/>
  <c r="C28" i="2"/>
  <c r="X27" i="2"/>
  <c r="G27" i="2"/>
  <c r="F27" i="2"/>
  <c r="E27" i="2"/>
  <c r="D27" i="2"/>
  <c r="C27" i="2"/>
  <c r="X26" i="2"/>
  <c r="G26" i="2"/>
  <c r="F26" i="2"/>
  <c r="E26" i="2"/>
  <c r="D26" i="2"/>
  <c r="C26" i="2"/>
  <c r="X25" i="2"/>
  <c r="G25" i="2"/>
  <c r="F25" i="2"/>
  <c r="E25" i="2"/>
  <c r="D25" i="2"/>
  <c r="C25" i="2"/>
  <c r="X24" i="2"/>
  <c r="G24" i="2"/>
  <c r="F24" i="2"/>
  <c r="Z57" i="2" s="1"/>
  <c r="E24" i="2"/>
  <c r="D24" i="2"/>
  <c r="C24" i="2"/>
  <c r="U66" i="1"/>
  <c r="F66" i="1"/>
  <c r="A66" i="1"/>
  <c r="U59" i="1"/>
  <c r="F59" i="1"/>
  <c r="A59" i="1"/>
  <c r="O56" i="1"/>
  <c r="O55" i="1"/>
  <c r="O54" i="1"/>
  <c r="O53" i="1"/>
  <c r="O52" i="1"/>
  <c r="X47" i="1"/>
  <c r="G47" i="1"/>
  <c r="F47" i="1"/>
  <c r="E47" i="1"/>
  <c r="D47" i="1"/>
  <c r="C47" i="1"/>
  <c r="X46" i="1"/>
  <c r="G46" i="1"/>
  <c r="F46" i="1"/>
  <c r="E46" i="1"/>
  <c r="D46" i="1"/>
  <c r="C46" i="1"/>
  <c r="X45" i="1"/>
  <c r="G45" i="1"/>
  <c r="F45" i="1"/>
  <c r="E45" i="1"/>
  <c r="D45" i="1"/>
  <c r="C45" i="1"/>
  <c r="X44" i="1"/>
  <c r="G44" i="1"/>
  <c r="F44" i="1"/>
  <c r="E44" i="1"/>
  <c r="D44" i="1"/>
  <c r="C44" i="1"/>
  <c r="X43" i="1"/>
  <c r="G43" i="1"/>
  <c r="F43" i="1"/>
  <c r="E43" i="1"/>
  <c r="D43" i="1"/>
  <c r="C43" i="1"/>
  <c r="X42" i="1"/>
  <c r="G42" i="1"/>
  <c r="F42" i="1"/>
  <c r="E42" i="1"/>
  <c r="D42" i="1"/>
  <c r="C42" i="1"/>
  <c r="X41" i="1"/>
  <c r="G41" i="1"/>
  <c r="F41" i="1"/>
  <c r="E41" i="1"/>
  <c r="D41" i="1"/>
  <c r="C41" i="1"/>
  <c r="X40" i="1"/>
  <c r="G40" i="1"/>
  <c r="F40" i="1"/>
  <c r="E40" i="1"/>
  <c r="D40" i="1"/>
  <c r="C40" i="1"/>
  <c r="X39" i="1"/>
  <c r="G39" i="1"/>
  <c r="F39" i="1"/>
  <c r="E39" i="1"/>
  <c r="D39" i="1"/>
  <c r="C39" i="1"/>
  <c r="X38" i="1"/>
  <c r="G38" i="1"/>
  <c r="F38" i="1"/>
  <c r="E38" i="1"/>
  <c r="D38" i="1"/>
  <c r="C38" i="1"/>
  <c r="X37" i="1"/>
  <c r="G37" i="1"/>
  <c r="F37" i="1"/>
  <c r="E37" i="1"/>
  <c r="D37" i="1"/>
  <c r="C37" i="1"/>
  <c r="X36" i="1"/>
  <c r="G36" i="1"/>
  <c r="F36" i="1"/>
  <c r="E36" i="1"/>
  <c r="D36" i="1"/>
  <c r="C36" i="1"/>
  <c r="X35" i="1"/>
  <c r="G35" i="1"/>
  <c r="F35" i="1"/>
  <c r="E35" i="1"/>
  <c r="D35" i="1"/>
  <c r="C35" i="1"/>
  <c r="X34" i="1"/>
  <c r="G34" i="1"/>
  <c r="F34" i="1"/>
  <c r="E34" i="1"/>
  <c r="D34" i="1"/>
  <c r="C34" i="1"/>
  <c r="X33" i="1"/>
  <c r="G33" i="1"/>
  <c r="F33" i="1"/>
  <c r="E33" i="1"/>
  <c r="D33" i="1"/>
  <c r="C33" i="1"/>
  <c r="X32" i="1"/>
  <c r="G32" i="1"/>
  <c r="F32" i="1"/>
  <c r="E32" i="1"/>
  <c r="D32" i="1"/>
  <c r="C32" i="1"/>
  <c r="X31" i="1"/>
  <c r="G31" i="1"/>
  <c r="F31" i="1"/>
  <c r="E31" i="1"/>
  <c r="D31" i="1"/>
  <c r="C31" i="1"/>
  <c r="X30" i="1"/>
  <c r="G30" i="1"/>
  <c r="F30" i="1"/>
  <c r="E30" i="1"/>
  <c r="D30" i="1"/>
  <c r="C30" i="1"/>
  <c r="X29" i="1"/>
  <c r="G29" i="1"/>
  <c r="F29" i="1"/>
  <c r="E29" i="1"/>
  <c r="D29" i="1"/>
  <c r="C29" i="1"/>
  <c r="X28" i="1"/>
  <c r="G28" i="1"/>
  <c r="F28" i="1"/>
  <c r="E28" i="1"/>
  <c r="D28" i="1"/>
  <c r="C28" i="1"/>
  <c r="X27" i="1"/>
  <c r="G27" i="1"/>
  <c r="F27" i="1"/>
  <c r="E27" i="1"/>
  <c r="D27" i="1"/>
  <c r="C27" i="1"/>
  <c r="X26" i="1"/>
  <c r="G26" i="1"/>
  <c r="F26" i="1"/>
  <c r="E26" i="1"/>
  <c r="D26" i="1"/>
  <c r="C26" i="1"/>
  <c r="X25" i="1"/>
  <c r="G25" i="1"/>
  <c r="F25" i="1"/>
  <c r="E25" i="1"/>
  <c r="D25" i="1"/>
  <c r="C25" i="1"/>
  <c r="X24" i="1"/>
  <c r="G24" i="1"/>
  <c r="F24" i="1"/>
  <c r="Z55" i="1" s="1"/>
  <c r="E24" i="1"/>
  <c r="D24" i="1"/>
  <c r="C24" i="1"/>
  <c r="Z53" i="1" l="1"/>
  <c r="Z50" i="1"/>
  <c r="Z56" i="1"/>
  <c r="Z55" i="2"/>
  <c r="Z51" i="2"/>
  <c r="Z52" i="2"/>
  <c r="Z54" i="2"/>
  <c r="Z51" i="1"/>
  <c r="Z54" i="1"/>
  <c r="Z53" i="2"/>
  <c r="Z56" i="2"/>
  <c r="Z52" i="1"/>
</calcChain>
</file>

<file path=xl/sharedStrings.xml><?xml version="1.0" encoding="utf-8"?>
<sst xmlns="http://schemas.openxmlformats.org/spreadsheetml/2006/main" count="155" uniqueCount="84">
  <si>
    <t xml:space="preserve">    Министерство спорта Российской Федерации</t>
  </si>
  <si>
    <t>Федерация велосипедного спорта России</t>
  </si>
  <si>
    <t>ЧЕМПИОНАТ РОССИИ</t>
  </si>
  <si>
    <t>по велосипедному спорту</t>
  </si>
  <si>
    <t>ИТОГОВЫЙ ПРОТОКОЛ</t>
  </si>
  <si>
    <t>трек - омниум</t>
  </si>
  <si>
    <t>МУЖЧИНЫ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</si>
  <si>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Санкт-Петербург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"Локосфинкс"</t>
    </r>
  </si>
  <si>
    <r>
      <rPr>
        <b/>
        <sz val="11"/>
        <rFont val="Calibri"/>
        <family val="2"/>
        <charset val="204"/>
        <scheme val="minor"/>
      </rPr>
      <t>НАЧАЛО ГОНКИ</t>
    </r>
    <r>
      <rPr>
        <sz val="11"/>
        <rFont val="Calibri"/>
        <family val="2"/>
        <charset val="204"/>
        <scheme val="minor"/>
      </rPr>
      <t xml:space="preserve">: 17ч 40м </t>
    </r>
  </si>
  <si>
    <r>
      <t>Номер-код ВРВС -</t>
    </r>
    <r>
      <rPr>
        <sz val="11"/>
        <rFont val="Calibri"/>
        <family val="2"/>
        <charset val="204"/>
        <scheme val="minor"/>
      </rPr>
      <t xml:space="preserve"> 0080481611Я</t>
    </r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</si>
  <si>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09 АВГУСТА 2024 ГОДА</t>
    </r>
  </si>
  <si>
    <r>
      <rPr>
        <b/>
        <sz val="11"/>
        <rFont val="Calibri"/>
        <family val="2"/>
        <charset val="204"/>
        <scheme val="minor"/>
      </rPr>
      <t>ОКОНЧАНИЕ ГОНКИ</t>
    </r>
    <r>
      <rPr>
        <sz val="11"/>
        <rFont val="Calibri"/>
        <family val="2"/>
        <charset val="204"/>
        <scheme val="minor"/>
      </rPr>
      <t>:  17ч 57м</t>
    </r>
  </si>
  <si>
    <r>
      <t xml:space="preserve">№ ЕКП 2024 - </t>
    </r>
    <r>
      <rPr>
        <sz val="11"/>
        <rFont val="Calibri"/>
        <family val="2"/>
        <charset val="204"/>
        <scheme val="minor"/>
      </rPr>
      <t>2008780019017468</t>
    </r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</si>
  <si>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</si>
  <si>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</si>
  <si>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</si>
  <si>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</si>
  <si>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</si>
  <si>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</si>
  <si>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>СОЛОВЬЁВ Г.Н. (ВК,г. САНКТ-ПЕТЕРБУРГ)</t>
  </si>
  <si>
    <t>ДЛИНА ТРЕКА:</t>
  </si>
  <si>
    <t>250 м</t>
  </si>
  <si>
    <t>ГЛАВНЫЙ СЕКРЕТАРЬ:</t>
  </si>
  <si>
    <t xml:space="preserve">СЛАБКОВСКАЯ В.Н. (ВК, г. ОМСК) </t>
  </si>
  <si>
    <t>ПРОТЯЖЕННОСТЬ ДИСТАНЦИИ:</t>
  </si>
  <si>
    <t>25 км</t>
  </si>
  <si>
    <t>СУДЬЯ НА ФИНИШЕ:</t>
  </si>
  <si>
    <t xml:space="preserve">СТАРЧЕНКОВ С.А. (ВК, г. ОМСК) </t>
  </si>
  <si>
    <t>КРУГОВ/п.ф :</t>
  </si>
  <si>
    <t>100кр./10пф.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</si>
  <si>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</si>
  <si>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</si>
  <si>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</si>
  <si>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</si>
  <si>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</si>
  <si>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</si>
  <si>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</si>
  <si>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</si>
  <si>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ПРИХОД НА ФИНИШ</t>
  </si>
  <si>
    <t>КРУГ +/-</t>
  </si>
  <si>
    <t>РЕЗУЛЬТАТ</t>
  </si>
  <si>
    <t>ВЫПОЛНЕНИЕ НТУ ЕВСК</t>
  </si>
  <si>
    <t>ПРИМЕЧАНИЕ</t>
  </si>
  <si>
    <t>скретч</t>
  </si>
  <si>
    <t>темпо</t>
  </si>
  <si>
    <t>гонка с выбыванием</t>
  </si>
  <si>
    <t>ф1</t>
  </si>
  <si>
    <t>ф2</t>
  </si>
  <si>
    <t>ф3</t>
  </si>
  <si>
    <t>ф4</t>
  </si>
  <si>
    <t>ф5</t>
  </si>
  <si>
    <t>ф6</t>
  </si>
  <si>
    <t>ф7</t>
  </si>
  <si>
    <t>ф8</t>
  </si>
  <si>
    <t>ф9</t>
  </si>
  <si>
    <t>ф10</t>
  </si>
  <si>
    <t>+</t>
  </si>
  <si>
    <t>-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</si>
  <si>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</si>
  <si>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</si>
  <si>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</si>
  <si>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</si>
  <si>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</si>
  <si>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</si>
  <si>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</si>
  <si>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</si>
  <si>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</si>
  <si>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</si>
  <si>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</si>
  <si>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</si>
  <si>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</si>
  <si>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</si>
  <si>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</si>
  <si>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</si>
  <si>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</si>
  <si>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</si>
  <si>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ЖЕНЩИНЫ</t>
  </si>
  <si>
    <r>
      <rPr>
        <b/>
        <sz val="11"/>
        <rFont val="Calibri"/>
        <family val="2"/>
        <charset val="204"/>
        <scheme val="minor"/>
      </rPr>
      <t>НАЧАЛО ГОНКИ</t>
    </r>
    <r>
      <rPr>
        <sz val="11"/>
        <rFont val="Calibri"/>
        <family val="2"/>
        <charset val="204"/>
        <scheme val="minor"/>
      </rPr>
      <t xml:space="preserve">: 18ч 00м </t>
    </r>
  </si>
  <si>
    <r>
      <rPr>
        <b/>
        <sz val="11"/>
        <rFont val="Calibri"/>
        <family val="2"/>
        <charset val="204"/>
        <scheme val="minor"/>
      </rPr>
      <t>ОКОНЧАНИЕ ГОНКИ</t>
    </r>
    <r>
      <rPr>
        <sz val="11"/>
        <rFont val="Calibri"/>
        <family val="2"/>
        <charset val="204"/>
        <scheme val="minor"/>
      </rPr>
      <t>:  18ч 27м</t>
    </r>
  </si>
  <si>
    <t>20 км</t>
  </si>
  <si>
    <t>80кр./8пф.</t>
  </si>
  <si>
    <t>НФ</t>
  </si>
  <si>
    <t>нс</t>
  </si>
  <si>
    <r>
      <rPr>
        <b/>
        <sz val="12"/>
        <rFont val="Calibri"/>
        <family val="2"/>
        <charset val="204"/>
        <scheme val="minor"/>
      </rPr>
      <t xml:space="preserve">Коммюнике: </t>
    </r>
    <r>
      <rPr>
        <sz val="12"/>
        <rFont val="Calibri"/>
        <family val="2"/>
        <charset val="204"/>
        <scheme val="minor"/>
      </rPr>
      <t>№114</t>
    </r>
    <r>
      <rPr>
        <u/>
        <sz val="12"/>
        <rFont val="Calibri"/>
        <family val="2"/>
        <charset val="204"/>
        <scheme val="minor"/>
      </rPr>
      <t xml:space="preserve"> ВАЛГОНЕН Валерия</t>
    </r>
    <r>
      <rPr>
        <sz val="12"/>
        <rFont val="Calibri"/>
        <family val="2"/>
        <charset val="204"/>
        <scheme val="minor"/>
      </rPr>
      <t>-предупреждение (обгон по нейтральной линии)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</si>
</sst>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.5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u/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10" fillId="0" borderId="0"/>
    <xf numFmtId="0" fontId="2" fillId="0" borderId="0"/>
    <xf numFmtId="0" fontId="15" fillId="0" borderId="0"/>
    <xf numFmtId="0" fontId="15" fillId="0" borderId="0"/>
  </cellStyleXfs>
  <cellXfs count="165">
    <xf numFmtId="0" fontId="0" fillId="0" borderId="0" xfId="0"/>
    <xf numFmtId="0" fontId="4" fillId="0" borderId="0" xfId="1" applyFont="1"/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11" fillId="0" borderId="7" xfId="2" applyFont="1" applyBorder="1" applyAlignment="1">
      <alignment vertical="center"/>
    </xf>
    <xf numFmtId="0" fontId="5" fillId="0" borderId="8" xfId="1" applyFont="1" applyBorder="1" applyAlignment="1">
      <alignment horizontal="center"/>
    </xf>
    <xf numFmtId="0" fontId="5" fillId="0" borderId="8" xfId="1" applyFont="1" applyBorder="1"/>
    <xf numFmtId="0" fontId="5" fillId="0" borderId="8" xfId="1" applyFont="1" applyBorder="1" applyAlignment="1">
      <alignment vertical="center"/>
    </xf>
    <xf numFmtId="0" fontId="5" fillId="0" borderId="8" xfId="1" applyFont="1" applyBorder="1" applyAlignment="1">
      <alignment horizontal="right"/>
    </xf>
    <xf numFmtId="0" fontId="11" fillId="0" borderId="9" xfId="1" applyFont="1" applyBorder="1" applyAlignment="1">
      <alignment horizontal="right" vertical="center"/>
    </xf>
    <xf numFmtId="0" fontId="5" fillId="0" borderId="0" xfId="1" applyFont="1"/>
    <xf numFmtId="0" fontId="11" fillId="0" borderId="10" xfId="1" applyFont="1" applyBorder="1" applyAlignment="1">
      <alignment vertical="center"/>
    </xf>
    <xf numFmtId="0" fontId="5" fillId="0" borderId="11" xfId="1" applyFont="1" applyBorder="1" applyAlignment="1">
      <alignment horizontal="center"/>
    </xf>
    <xf numFmtId="0" fontId="5" fillId="0" borderId="11" xfId="1" applyFont="1" applyBorder="1"/>
    <xf numFmtId="0" fontId="5" fillId="0" borderId="11" xfId="1" applyFont="1" applyBorder="1" applyAlignment="1">
      <alignment vertical="center"/>
    </xf>
    <xf numFmtId="0" fontId="5" fillId="0" borderId="11" xfId="1" applyFont="1" applyBorder="1" applyAlignment="1">
      <alignment horizontal="right"/>
    </xf>
    <xf numFmtId="0" fontId="11" fillId="0" borderId="6" xfId="1" applyFont="1" applyBorder="1" applyAlignment="1">
      <alignment horizontal="right" vertical="center"/>
    </xf>
    <xf numFmtId="0" fontId="11" fillId="2" borderId="15" xfId="1" applyFont="1" applyFill="1" applyBorder="1"/>
    <xf numFmtId="0" fontId="11" fillId="2" borderId="13" xfId="1" applyFont="1" applyFill="1" applyBorder="1"/>
    <xf numFmtId="0" fontId="11" fillId="0" borderId="13" xfId="1" applyFont="1" applyBorder="1"/>
    <xf numFmtId="0" fontId="12" fillId="2" borderId="16" xfId="1" applyFont="1" applyFill="1" applyBorder="1"/>
    <xf numFmtId="0" fontId="11" fillId="0" borderId="12" xfId="1" applyFont="1" applyBorder="1"/>
    <xf numFmtId="0" fontId="11" fillId="0" borderId="13" xfId="1" applyFont="1" applyBorder="1" applyAlignment="1">
      <alignment horizontal="center"/>
    </xf>
    <xf numFmtId="0" fontId="5" fillId="0" borderId="13" xfId="1" applyFont="1" applyBorder="1"/>
    <xf numFmtId="0" fontId="5" fillId="0" borderId="14" xfId="3" applyFont="1" applyBorder="1" applyAlignment="1">
      <alignment horizontal="right"/>
    </xf>
    <xf numFmtId="0" fontId="11" fillId="0" borderId="15" xfId="1" applyFont="1" applyBorder="1" applyAlignment="1">
      <alignment horizontal="left"/>
    </xf>
    <xf numFmtId="0" fontId="5" fillId="0" borderId="13" xfId="1" applyFont="1" applyBorder="1" applyAlignment="1">
      <alignment horizontal="right"/>
    </xf>
    <xf numFmtId="0" fontId="5" fillId="0" borderId="13" xfId="1" applyFont="1" applyBorder="1" applyAlignment="1">
      <alignment horizontal="center"/>
    </xf>
    <xf numFmtId="49" fontId="5" fillId="0" borderId="16" xfId="1" applyNumberFormat="1" applyFont="1" applyBorder="1" applyAlignment="1">
      <alignment horizontal="right" vertical="center"/>
    </xf>
    <xf numFmtId="0" fontId="5" fillId="0" borderId="14" xfId="1" applyFont="1" applyBorder="1" applyAlignment="1">
      <alignment horizontal="right"/>
    </xf>
    <xf numFmtId="0" fontId="11" fillId="0" borderId="15" xfId="1" applyFont="1" applyBorder="1"/>
    <xf numFmtId="0" fontId="5" fillId="0" borderId="16" xfId="1" applyFont="1" applyBorder="1" applyAlignment="1">
      <alignment horizontal="right"/>
    </xf>
    <xf numFmtId="0" fontId="13" fillId="0" borderId="17" xfId="1" applyFont="1" applyBorder="1"/>
    <xf numFmtId="0" fontId="13" fillId="0" borderId="18" xfId="1" applyFont="1" applyBorder="1" applyAlignment="1">
      <alignment horizontal="center"/>
    </xf>
    <xf numFmtId="0" fontId="13" fillId="0" borderId="18" xfId="1" applyFont="1" applyBorder="1"/>
    <xf numFmtId="0" fontId="13" fillId="0" borderId="19" xfId="1" applyFont="1" applyBorder="1"/>
    <xf numFmtId="0" fontId="13" fillId="0" borderId="0" xfId="1" applyFont="1"/>
    <xf numFmtId="0" fontId="14" fillId="0" borderId="0" xfId="1" applyFont="1" applyAlignment="1">
      <alignment vertical="center"/>
    </xf>
    <xf numFmtId="0" fontId="14" fillId="2" borderId="30" xfId="4" applyFont="1" applyFill="1" applyBorder="1" applyAlignment="1">
      <alignment horizontal="center" vertical="center" wrapText="1"/>
    </xf>
    <xf numFmtId="0" fontId="16" fillId="2" borderId="30" xfId="4" applyFont="1" applyFill="1" applyBorder="1" applyAlignment="1">
      <alignment horizontal="center" vertical="center" wrapText="1"/>
    </xf>
    <xf numFmtId="0" fontId="14" fillId="2" borderId="28" xfId="4" applyFont="1" applyFill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 wrapText="1"/>
    </xf>
    <xf numFmtId="14" fontId="3" fillId="0" borderId="34" xfId="1" applyNumberFormat="1" applyFont="1" applyBorder="1" applyAlignment="1">
      <alignment horizontal="center" vertical="center" wrapText="1"/>
    </xf>
    <xf numFmtId="164" fontId="3" fillId="0" borderId="34" xfId="1" applyNumberFormat="1" applyFont="1" applyBorder="1" applyAlignment="1">
      <alignment horizontal="center" vertical="center" wrapText="1"/>
    </xf>
    <xf numFmtId="0" fontId="17" fillId="0" borderId="33" xfId="5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18" fillId="0" borderId="33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4" fillId="0" borderId="36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 wrapText="1"/>
    </xf>
    <xf numFmtId="0" fontId="18" fillId="0" borderId="34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17" fillId="0" borderId="34" xfId="5" applyFont="1" applyBorder="1" applyAlignment="1">
      <alignment horizontal="center" vertical="center" wrapText="1"/>
    </xf>
    <xf numFmtId="0" fontId="19" fillId="0" borderId="34" xfId="5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 wrapText="1"/>
    </xf>
    <xf numFmtId="14" fontId="3" fillId="0" borderId="30" xfId="1" applyNumberFormat="1" applyFont="1" applyBorder="1" applyAlignment="1">
      <alignment horizontal="center" vertical="center" wrapText="1"/>
    </xf>
    <xf numFmtId="164" fontId="3" fillId="0" borderId="30" xfId="1" applyNumberFormat="1" applyFont="1" applyBorder="1" applyAlignment="1">
      <alignment horizontal="center" vertical="center" wrapText="1"/>
    </xf>
    <xf numFmtId="0" fontId="17" fillId="0" borderId="30" xfId="5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18" fillId="0" borderId="30" xfId="1" applyFont="1" applyBorder="1" applyAlignment="1">
      <alignment horizontal="center" vertical="center" wrapText="1"/>
    </xf>
    <xf numFmtId="0" fontId="20" fillId="0" borderId="30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justify" vertical="center"/>
    </xf>
    <xf numFmtId="0" fontId="21" fillId="0" borderId="0" xfId="5" applyFont="1" applyAlignment="1">
      <alignment vertical="center" wrapText="1"/>
    </xf>
    <xf numFmtId="0" fontId="22" fillId="0" borderId="0" xfId="1" applyFont="1" applyAlignment="1">
      <alignment horizontal="center" vertical="center" wrapText="1"/>
    </xf>
    <xf numFmtId="164" fontId="22" fillId="0" borderId="0" xfId="1" applyNumberFormat="1" applyFont="1" applyAlignment="1">
      <alignment horizontal="center" vertical="center" wrapText="1"/>
    </xf>
    <xf numFmtId="0" fontId="22" fillId="0" borderId="0" xfId="1" applyFont="1" applyAlignment="1">
      <alignment vertical="center" wrapText="1"/>
    </xf>
    <xf numFmtId="0" fontId="22" fillId="0" borderId="0" xfId="1" applyFont="1" applyAlignment="1">
      <alignment vertical="center"/>
    </xf>
    <xf numFmtId="0" fontId="22" fillId="0" borderId="6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11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6" xfId="1" applyFont="1" applyBorder="1" applyAlignment="1">
      <alignment horizontal="right" vertical="center"/>
    </xf>
    <xf numFmtId="0" fontId="11" fillId="0" borderId="5" xfId="1" applyFont="1" applyBorder="1" applyAlignment="1">
      <alignment vertical="center"/>
    </xf>
    <xf numFmtId="0" fontId="1" fillId="0" borderId="0" xfId="1" applyFont="1" applyAlignment="1">
      <alignment vertical="center"/>
    </xf>
    <xf numFmtId="49" fontId="5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49" fontId="5" fillId="0" borderId="0" xfId="1" applyNumberFormat="1" applyFont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41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49" fontId="5" fillId="0" borderId="15" xfId="1" applyNumberFormat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5" fillId="0" borderId="3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/>
    </xf>
    <xf numFmtId="0" fontId="22" fillId="0" borderId="5" xfId="1" applyFont="1" applyBorder="1"/>
    <xf numFmtId="0" fontId="3" fillId="0" borderId="0" xfId="1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0" fontId="17" fillId="0" borderId="0" xfId="5" applyFont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25" fillId="0" borderId="5" xfId="1" applyFont="1" applyBorder="1"/>
    <xf numFmtId="0" fontId="25" fillId="0" borderId="0" xfId="1" applyFont="1"/>
    <xf numFmtId="0" fontId="22" fillId="0" borderId="42" xfId="1" applyFont="1" applyBorder="1" applyAlignment="1">
      <alignment horizontal="center" vertical="center"/>
    </xf>
    <xf numFmtId="0" fontId="22" fillId="0" borderId="43" xfId="1" applyFont="1" applyBorder="1" applyAlignment="1">
      <alignment horizontal="center" vertical="center"/>
    </xf>
    <xf numFmtId="0" fontId="22" fillId="0" borderId="4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11" fillId="2" borderId="12" xfId="3" applyFont="1" applyFill="1" applyBorder="1" applyAlignment="1">
      <alignment horizontal="center" vertical="center"/>
    </xf>
    <xf numFmtId="0" fontId="11" fillId="2" borderId="13" xfId="3" applyFont="1" applyFill="1" applyBorder="1" applyAlignment="1">
      <alignment horizontal="center" vertical="center"/>
    </xf>
    <xf numFmtId="0" fontId="11" fillId="2" borderId="14" xfId="3" applyFont="1" applyFill="1" applyBorder="1" applyAlignment="1">
      <alignment horizontal="center" vertical="center"/>
    </xf>
    <xf numFmtId="0" fontId="11" fillId="2" borderId="15" xfId="3" applyFont="1" applyFill="1" applyBorder="1" applyAlignment="1">
      <alignment horizontal="center" vertical="center"/>
    </xf>
    <xf numFmtId="0" fontId="11" fillId="2" borderId="16" xfId="3" applyFont="1" applyFill="1" applyBorder="1" applyAlignment="1">
      <alignment horizontal="center" vertical="center"/>
    </xf>
    <xf numFmtId="0" fontId="23" fillId="2" borderId="12" xfId="1" applyFont="1" applyFill="1" applyBorder="1" applyAlignment="1">
      <alignment horizontal="center" vertical="center"/>
    </xf>
    <xf numFmtId="0" fontId="23" fillId="2" borderId="13" xfId="1" applyFont="1" applyFill="1" applyBorder="1" applyAlignment="1">
      <alignment horizontal="center" vertical="center"/>
    </xf>
    <xf numFmtId="0" fontId="23" fillId="2" borderId="16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4" fillId="2" borderId="23" xfId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1" xfId="4" applyFont="1" applyFill="1" applyBorder="1" applyAlignment="1">
      <alignment horizontal="center" vertical="center" wrapText="1"/>
    </xf>
    <xf numFmtId="0" fontId="14" fillId="2" borderId="28" xfId="4" applyFont="1" applyFill="1" applyBorder="1" applyAlignment="1">
      <alignment horizontal="center" vertical="center" wrapText="1"/>
    </xf>
    <xf numFmtId="0" fontId="14" fillId="2" borderId="23" xfId="4" applyFont="1" applyFill="1" applyBorder="1" applyAlignment="1">
      <alignment horizontal="center" vertical="center" wrapText="1"/>
    </xf>
    <xf numFmtId="0" fontId="14" fillId="2" borderId="25" xfId="4" applyFont="1" applyFill="1" applyBorder="1" applyAlignment="1">
      <alignment horizontal="center" vertical="center" wrapText="1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8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14" fillId="2" borderId="3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left"/>
    </xf>
    <xf numFmtId="0" fontId="11" fillId="2" borderId="13" xfId="1" applyFont="1" applyFill="1" applyBorder="1" applyAlignment="1">
      <alignment horizontal="left"/>
    </xf>
    <xf numFmtId="0" fontId="11" fillId="2" borderId="14" xfId="1" applyFont="1" applyFill="1" applyBorder="1" applyAlignment="1">
      <alignment horizontal="left"/>
    </xf>
    <xf numFmtId="0" fontId="14" fillId="2" borderId="20" xfId="1" applyFont="1" applyFill="1" applyBorder="1" applyAlignment="1">
      <alignment horizontal="center" vertical="center"/>
    </xf>
    <xf numFmtId="0" fontId="14" fillId="2" borderId="27" xfId="1" applyFont="1" applyFill="1" applyBorder="1" applyAlignment="1">
      <alignment horizontal="center" vertical="center"/>
    </xf>
    <xf numFmtId="0" fontId="14" fillId="2" borderId="22" xfId="4" applyFont="1" applyFill="1" applyBorder="1" applyAlignment="1">
      <alignment horizontal="center" vertical="center" wrapText="1"/>
    </xf>
    <xf numFmtId="0" fontId="14" fillId="2" borderId="29" xfId="4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6">
    <cellStyle name="Обычный" xfId="0" builtinId="0"/>
    <cellStyle name="Обычный 2 2 2" xfId="1" xr:uid="{CF297F12-44CD-4E4D-9651-A8F032034194}"/>
    <cellStyle name="Обычный 2 4 3" xfId="2" xr:uid="{D13AABD5-DC26-46B0-9317-EBA00725ED0C}"/>
    <cellStyle name="Обычный 3 5" xfId="3" xr:uid="{CAD9C1CD-097E-40AB-858C-6224A5478E5C}"/>
    <cellStyle name="Обычный_ID4938_RS_1" xfId="5" xr:uid="{6DC46702-6036-4E2C-9C11-17AACEF08046}"/>
    <cellStyle name="Обычный_Стартовый протокол Смирнов_20101106_Results" xfId="4" xr:uid="{2EB042F3-9F50-4659-A5E2-D79D3AB680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486441</xdr:colOff>
      <xdr:row>2</xdr:row>
      <xdr:rowOff>44821</xdr:rowOff>
    </xdr:from>
    <xdr:to>
      <xdr:col>24</xdr:col>
      <xdr:colOff>717851</xdr:colOff>
      <xdr:row>6</xdr:row>
      <xdr:rowOff>264734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0C189E9-BCE7-4362-BC3F-6D741605B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69191" y="514721"/>
          <a:ext cx="1018810" cy="651713"/>
        </a:xfrm>
        <a:prstGeom prst="rect">
          <a:avLst/>
        </a:prstGeom>
      </xdr:spPr>
    </xdr:pic>
    <xdr:clientData/>
  </xdr:twoCellAnchor>
  <xdr:twoCellAnchor editAs="oneCell">
    <xdr:from>
      <xdr:col>23</xdr:col>
      <xdr:colOff>133011</xdr:colOff>
      <xdr:row>59</xdr:row>
      <xdr:rowOff>140914</xdr:rowOff>
    </xdr:from>
    <xdr:to>
      <xdr:col>24</xdr:col>
      <xdr:colOff>108855</xdr:colOff>
      <xdr:row>64</xdr:row>
      <xdr:rowOff>45358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36C667C8-5770-47A5-B9A8-E8EABB09A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15761" y="14034714"/>
          <a:ext cx="763244" cy="729944"/>
        </a:xfrm>
        <a:prstGeom prst="rect">
          <a:avLst/>
        </a:prstGeom>
      </xdr:spPr>
    </xdr:pic>
    <xdr:clientData/>
  </xdr:twoCellAnchor>
  <xdr:twoCellAnchor editAs="oneCell">
    <xdr:from>
      <xdr:col>8</xdr:col>
      <xdr:colOff>65580</xdr:colOff>
      <xdr:row>59</xdr:row>
      <xdr:rowOff>107876</xdr:rowOff>
    </xdr:from>
    <xdr:to>
      <xdr:col>9</xdr:col>
      <xdr:colOff>650739</xdr:colOff>
      <xdr:row>63</xdr:row>
      <xdr:rowOff>136072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23F98E2-856A-4F92-87F3-3F6C5DB5D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8580" y="14001676"/>
          <a:ext cx="1042359" cy="688596"/>
        </a:xfrm>
        <a:prstGeom prst="rect">
          <a:avLst/>
        </a:prstGeom>
      </xdr:spPr>
    </xdr:pic>
    <xdr:clientData/>
  </xdr:twoCellAnchor>
  <xdr:twoCellAnchor editAs="oneCell">
    <xdr:from>
      <xdr:col>1</xdr:col>
      <xdr:colOff>526142</xdr:colOff>
      <xdr:row>1</xdr:row>
      <xdr:rowOff>136071</xdr:rowOff>
    </xdr:from>
    <xdr:to>
      <xdr:col>3</xdr:col>
      <xdr:colOff>43862</xdr:colOff>
      <xdr:row>6</xdr:row>
      <xdr:rowOff>192768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E1E33E3F-43C1-41C0-9118-C1A38A896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192" y="371021"/>
          <a:ext cx="1365570" cy="723447"/>
        </a:xfrm>
        <a:prstGeom prst="rect">
          <a:avLst/>
        </a:prstGeom>
      </xdr:spPr>
    </xdr:pic>
    <xdr:clientData/>
  </xdr:twoCellAnchor>
  <xdr:twoCellAnchor>
    <xdr:from>
      <xdr:col>2</xdr:col>
      <xdr:colOff>562430</xdr:colOff>
      <xdr:row>60</xdr:row>
      <xdr:rowOff>-1</xdr:rowOff>
    </xdr:from>
    <xdr:to>
      <xdr:col>3</xdr:col>
      <xdr:colOff>680359</xdr:colOff>
      <xdr:row>64</xdr:row>
      <xdr:rowOff>8549</xdr:rowOff>
    </xdr:to>
    <xdr:pic>
      <xdr:nvPicPr>
        <xdr:cNvPr id="14" name="Рисунок 1" descr="Соловьев Г">
          <a:extLst>
            <a:ext uri="{FF2B5EF4-FFF2-40B4-BE49-F238E27FC236}">
              <a16:creationId xmlns:a16="http://schemas.microsoft.com/office/drawing/2014/main" id="{D8FECABB-D281-4DE8-9D02-DB06E161E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980" y="14058899"/>
          <a:ext cx="1394279" cy="66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486441</xdr:colOff>
      <xdr:row>2</xdr:row>
      <xdr:rowOff>44821</xdr:rowOff>
    </xdr:from>
    <xdr:to>
      <xdr:col>25</xdr:col>
      <xdr:colOff>37493</xdr:colOff>
      <xdr:row>6</xdr:row>
      <xdr:rowOff>264734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53A5FBA-A1CE-4509-BE4C-6D823008B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3141" y="514721"/>
          <a:ext cx="1017902" cy="651713"/>
        </a:xfrm>
        <a:prstGeom prst="rect">
          <a:avLst/>
        </a:prstGeom>
      </xdr:spPr>
    </xdr:pic>
    <xdr:clientData/>
  </xdr:twoCellAnchor>
  <xdr:twoCellAnchor editAs="oneCell">
    <xdr:from>
      <xdr:col>23</xdr:col>
      <xdr:colOff>133011</xdr:colOff>
      <xdr:row>60</xdr:row>
      <xdr:rowOff>140914</xdr:rowOff>
    </xdr:from>
    <xdr:to>
      <xdr:col>24</xdr:col>
      <xdr:colOff>199570</xdr:colOff>
      <xdr:row>65</xdr:row>
      <xdr:rowOff>45359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51A3BBB2-0697-4D90-9414-865F95914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69711" y="14288714"/>
          <a:ext cx="765059" cy="729944"/>
        </a:xfrm>
        <a:prstGeom prst="rect">
          <a:avLst/>
        </a:prstGeom>
      </xdr:spPr>
    </xdr:pic>
    <xdr:clientData/>
  </xdr:twoCellAnchor>
  <xdr:twoCellAnchor editAs="oneCell">
    <xdr:from>
      <xdr:col>8</xdr:col>
      <xdr:colOff>65580</xdr:colOff>
      <xdr:row>60</xdr:row>
      <xdr:rowOff>107876</xdr:rowOff>
    </xdr:from>
    <xdr:to>
      <xdr:col>9</xdr:col>
      <xdr:colOff>650740</xdr:colOff>
      <xdr:row>64</xdr:row>
      <xdr:rowOff>136073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6F519E0-DEFA-4485-80D8-4DADECD5C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7530" y="14255676"/>
          <a:ext cx="1042360" cy="688596"/>
        </a:xfrm>
        <a:prstGeom prst="rect">
          <a:avLst/>
        </a:prstGeom>
      </xdr:spPr>
    </xdr:pic>
    <xdr:clientData/>
  </xdr:twoCellAnchor>
  <xdr:twoCellAnchor editAs="oneCell">
    <xdr:from>
      <xdr:col>1</xdr:col>
      <xdr:colOff>526142</xdr:colOff>
      <xdr:row>1</xdr:row>
      <xdr:rowOff>136071</xdr:rowOff>
    </xdr:from>
    <xdr:to>
      <xdr:col>3</xdr:col>
      <xdr:colOff>189005</xdr:colOff>
      <xdr:row>6</xdr:row>
      <xdr:rowOff>192768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F40C9E0F-4BEF-469E-97D8-47BE8C794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192" y="371021"/>
          <a:ext cx="1371013" cy="723447"/>
        </a:xfrm>
        <a:prstGeom prst="rect">
          <a:avLst/>
        </a:prstGeom>
      </xdr:spPr>
    </xdr:pic>
    <xdr:clientData/>
  </xdr:twoCellAnchor>
  <xdr:twoCellAnchor>
    <xdr:from>
      <xdr:col>2</xdr:col>
      <xdr:colOff>562429</xdr:colOff>
      <xdr:row>60</xdr:row>
      <xdr:rowOff>145142</xdr:rowOff>
    </xdr:from>
    <xdr:to>
      <xdr:col>3</xdr:col>
      <xdr:colOff>680358</xdr:colOff>
      <xdr:row>64</xdr:row>
      <xdr:rowOff>153691</xdr:rowOff>
    </xdr:to>
    <xdr:pic>
      <xdr:nvPicPr>
        <xdr:cNvPr id="14" name="Рисунок 1" descr="Соловьев Г">
          <a:extLst>
            <a:ext uri="{FF2B5EF4-FFF2-40B4-BE49-F238E27FC236}">
              <a16:creationId xmlns:a16="http://schemas.microsoft.com/office/drawing/2014/main" id="{53B7F2F5-A84C-4F97-B7CF-F3943A6DD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979" y="14292942"/>
          <a:ext cx="1254579" cy="668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VSM\Desktop\&#1055;&#1045;&#1056;&#1045;&#1053;&#1057;&#1058;&#1042;&#1054;%20&#1056;&#1054;&#1057;&#1057;&#1048;&#1048;%201-7\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los\OneDrive\&#1056;&#1072;&#1073;&#1086;&#1095;&#1080;&#1081;%20&#1089;&#1090;&#1086;&#1083;\&#1057;&#1054;&#1056;&#1045;&#1042;&#1053;&#1054;&#1042;&#1040;&#1053;&#1048;&#1071;%202024\&#1055;&#1080;&#1090;&#1077;&#1088;%20&#1063;&#1056;%2005-11%20&#1072;&#1074;&#1075;&#1091;&#1089;&#1090;&#1072;%202024\&#1056;&#1072;&#1073;&#1086;&#1095;&#1072;&#1103;%20&#1063;&#1056;%205-11%20&#1072;&#1074;&#1075;&#1091;&#1089;&#1090;&#107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список общий"/>
      <sheetName val="КГП ЮН 17-18"/>
      <sheetName val="КГП ЮН 19-22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ФИНАЛ ю17-18 (2)"/>
      <sheetName val="финал ю19-22 (2)"/>
      <sheetName val="1 раунд ж19-22 (2)"/>
      <sheetName val="Финал ж17-18 (2)"/>
      <sheetName val="инд г. пресл. 3 км (2)"/>
      <sheetName val="инд г. пресл. 4 км"/>
      <sheetName val="инд г. пресл. 3 км"/>
      <sheetName val="ИГП Ж 17-18"/>
      <sheetName val="инд г. пресл. 3 км (3)"/>
      <sheetName val="инд г. пресл. 4 км (2)"/>
      <sheetName val="инд г. пресл. 3 км (4)"/>
      <sheetName val="ИГП Ж 17-18 (2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юниоры 17-18 медисон (2)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А (2)"/>
      <sheetName val="кейрин ю-ы (2)"/>
      <sheetName val="кейрин ю-и (2)"/>
      <sheetName val="кейрин А (3)"/>
      <sheetName val="кейрин ю-ы (3)"/>
      <sheetName val="кейрин ю-и (3)"/>
      <sheetName val="кейрин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ю19-22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УЧ-ЧР"/>
      <sheetName val="Ст1км см М (2)"/>
      <sheetName val="500м см Ж рез."/>
      <sheetName val="1км см Ж рез. "/>
      <sheetName val="1км см М рез."/>
      <sheetName val="Р"/>
      <sheetName val="РС Д финал "/>
      <sheetName val="РСКвал Д"/>
      <sheetName val="СТ кв.ком.спринт Ж"/>
      <sheetName val="Квал Ж."/>
      <sheetName val="Ст 1р.ком спринт Ж "/>
      <sheetName val="Квал Ж. (1р)"/>
      <sheetName val="Ст фин.ком.спр. Ж"/>
      <sheetName val="К.спринт Ж. (Ф)"/>
      <sheetName val="финал М. РС"/>
      <sheetName val="Квал М. РС"/>
      <sheetName val="СТ кв.ком.спринт М"/>
      <sheetName val="Квал М."/>
      <sheetName val="Ст 1р.ком спринт М"/>
      <sheetName val="Квал М. (1р)"/>
      <sheetName val="Ст фин.ком.спр. М"/>
      <sheetName val="К.спринт М. (Ф)"/>
      <sheetName val="СТ квал.команда Ж"/>
      <sheetName val="Квал Ж"/>
      <sheetName val="Ст 1р.команда Ж "/>
      <sheetName val="1р Ж"/>
      <sheetName val="Ст фин.команда Ж"/>
      <sheetName val="финал.ком.гонка Ж"/>
      <sheetName val="СТ квал.команда М"/>
      <sheetName val="Квал М"/>
      <sheetName val="Ст 1р.команда  М"/>
      <sheetName val="1раунд М"/>
      <sheetName val="Ст фин.команда М"/>
      <sheetName val="финал ком. М"/>
      <sheetName val="СТ ом М"/>
      <sheetName val="СТ ом Ж"/>
      <sheetName val="СТ квал.омниум(А)"/>
      <sheetName val="СТ квал.омниум В"/>
      <sheetName val="КвалОмниум 1"/>
      <sheetName val="КвалОмниум 2"/>
      <sheetName val="РС скретч Ю"/>
      <sheetName val="СТ квал.омниум М"/>
      <sheetName val="СТ квал.омниум Ж"/>
      <sheetName val="Ом1 Эт М"/>
      <sheetName val="Ом2-Эт М"/>
      <sheetName val="Ом3 Эт М"/>
      <sheetName val="Ом4 Эт М"/>
      <sheetName val="список (2)"/>
      <sheetName val="Ом1 Эт Ж "/>
      <sheetName val="Ом2-Эт Ж "/>
      <sheetName val="Ом3 Эт Ж"/>
      <sheetName val="Ом4 Эт Ж"/>
      <sheetName val="СТмэд Ж"/>
      <sheetName val="СТмэд М"/>
      <sheetName val="мэдисонМ"/>
      <sheetName val="мэдисонЖ"/>
      <sheetName val="Ст.кейрин Ж"/>
      <sheetName val="сетка кейринЖ-27-28"/>
      <sheetName val="кейрин Ж  (Б)"/>
      <sheetName val="кейрин Ж "/>
      <sheetName val="Ст.кейрин М"/>
      <sheetName val="сеткакейрин М.6з"/>
      <sheetName val="кейрин М (Б)"/>
      <sheetName val="кейрин М"/>
      <sheetName val="Ст.гит сх 200м Ж"/>
      <sheetName val="квал.200м см Ж"/>
      <sheetName val="сетка спринт Ж.(28)3тура"/>
      <sheetName val=" спринт Ж"/>
      <sheetName val="сетка спринт Ж.(28)"/>
      <sheetName val="Ст.гит сх 200м М "/>
      <sheetName val="квал.200м см М "/>
      <sheetName val="сетка спринт М.(28)3тура"/>
      <sheetName val=" спринт М"/>
      <sheetName val="сетка спринт М.(28)"/>
      <sheetName val=" спринт М (Б)"/>
    </sheetNames>
    <definedNames>
      <definedName name="_xlnm.Print_Area" refersTo="='список'!$A$1:$M$164" sheetId="0"/>
    </definedNames>
    <sheetDataSet>
      <sheetData sheetId="0">
        <row r="1">
          <cell r="A1" t="str">
            <v>№</v>
          </cell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принадлежность к организации</v>
          </cell>
          <cell r="H1" t="str">
            <v xml:space="preserve">ком.  спринт
</v>
          </cell>
          <cell r="I1" t="str">
            <v xml:space="preserve">спринт
</v>
          </cell>
          <cell r="J1" t="str">
            <v xml:space="preserve">кейрин
</v>
          </cell>
          <cell r="K1" t="str">
            <v xml:space="preserve">ком.пресл.4 км
</v>
          </cell>
          <cell r="L1" t="str">
            <v xml:space="preserve">омниум
</v>
          </cell>
          <cell r="M1" t="str">
            <v>мэдисон</v>
          </cell>
        </row>
        <row r="2">
          <cell r="A2">
            <v>1</v>
          </cell>
          <cell r="B2" t="str">
            <v>СПИРИН Вениамин</v>
          </cell>
          <cell r="C2">
            <v>10036031844</v>
          </cell>
          <cell r="D2">
            <v>36989</v>
          </cell>
          <cell r="E2" t="str">
            <v>МС</v>
          </cell>
          <cell r="F2" t="str">
            <v>Москва</v>
          </cell>
          <cell r="G2" t="str">
            <v>ГБПОУ "МССУОР №2" Москомспорта- Динамо</v>
          </cell>
          <cell r="H2" t="str">
            <v>х</v>
          </cell>
          <cell r="I2" t="str">
            <v>х</v>
          </cell>
          <cell r="J2" t="str">
            <v>х</v>
          </cell>
        </row>
        <row r="3">
          <cell r="A3">
            <v>2</v>
          </cell>
          <cell r="B3" t="str">
            <v>ГЛАДЫШЕВ Иван</v>
          </cell>
          <cell r="C3">
            <v>10036069533</v>
          </cell>
          <cell r="D3">
            <v>37116</v>
          </cell>
          <cell r="E3" t="str">
            <v>МСМК</v>
          </cell>
          <cell r="F3" t="str">
            <v>Москва</v>
          </cell>
          <cell r="G3" t="str">
            <v>ГБПОУ "МССУОР №2" Москомспорта- Динамо</v>
          </cell>
          <cell r="H3" t="str">
            <v>х</v>
          </cell>
          <cell r="I3" t="str">
            <v>х</v>
          </cell>
          <cell r="J3" t="str">
            <v>х</v>
          </cell>
        </row>
        <row r="4">
          <cell r="A4">
            <v>3</v>
          </cell>
          <cell r="B4" t="str">
            <v>ЯВЕНКОВ Александр</v>
          </cell>
          <cell r="C4">
            <v>10076948161</v>
          </cell>
          <cell r="D4">
            <v>38092</v>
          </cell>
          <cell r="E4" t="str">
            <v>КМС</v>
          </cell>
          <cell r="F4" t="str">
            <v>Москва</v>
          </cell>
          <cell r="G4" t="str">
            <v>ГБПОУ "МССУОР №2" Москомспорта- Динамо</v>
          </cell>
          <cell r="H4" t="str">
            <v>х</v>
          </cell>
          <cell r="I4" t="str">
            <v>х</v>
          </cell>
          <cell r="J4" t="str">
            <v>х</v>
          </cell>
        </row>
        <row r="5">
          <cell r="A5">
            <v>4</v>
          </cell>
          <cell r="B5" t="str">
            <v>ШАРАПОВ Александр</v>
          </cell>
          <cell r="C5">
            <v>10007897295</v>
          </cell>
          <cell r="D5">
            <v>34399</v>
          </cell>
          <cell r="E5" t="str">
            <v>ЗМС</v>
          </cell>
          <cell r="F5" t="str">
            <v>Москва</v>
          </cell>
          <cell r="G5" t="str">
            <v>ГБПОУ "МССУОР №2" Москомспорта- Динамо</v>
          </cell>
          <cell r="H5" t="str">
            <v>х</v>
          </cell>
          <cell r="I5" t="str">
            <v>х</v>
          </cell>
          <cell r="J5" t="str">
            <v>х</v>
          </cell>
        </row>
        <row r="6">
          <cell r="A6">
            <v>5</v>
          </cell>
          <cell r="B6" t="str">
            <v>АМЕЛИН Даниил</v>
          </cell>
          <cell r="C6">
            <v>10092179383</v>
          </cell>
          <cell r="D6">
            <v>38819</v>
          </cell>
          <cell r="E6" t="str">
            <v>КМС</v>
          </cell>
          <cell r="F6" t="str">
            <v>Москва</v>
          </cell>
          <cell r="G6" t="str">
            <v>ГБПОУ "МССУОР №2" Москомспорта- Динамо</v>
          </cell>
          <cell r="H6" t="str">
            <v>х</v>
          </cell>
          <cell r="I6" t="str">
            <v>х</v>
          </cell>
          <cell r="J6" t="str">
            <v>х</v>
          </cell>
        </row>
        <row r="7">
          <cell r="A7">
            <v>6</v>
          </cell>
          <cell r="B7" t="str">
            <v>САМУСЕВ Иван</v>
          </cell>
          <cell r="C7">
            <v>10112134711</v>
          </cell>
          <cell r="D7">
            <v>38958</v>
          </cell>
          <cell r="E7" t="str">
            <v>КМС</v>
          </cell>
          <cell r="F7" t="str">
            <v>Москва</v>
          </cell>
          <cell r="G7" t="str">
            <v>ГБПОУ "МССУОР №2" Москомспорта- Динамо</v>
          </cell>
          <cell r="H7" t="str">
            <v>х</v>
          </cell>
          <cell r="I7" t="str">
            <v>х</v>
          </cell>
          <cell r="J7" t="str">
            <v>х</v>
          </cell>
        </row>
        <row r="8">
          <cell r="A8">
            <v>7</v>
          </cell>
          <cell r="B8" t="str">
            <v>КАЛАЧНИК Никита</v>
          </cell>
          <cell r="C8">
            <v>10036078728</v>
          </cell>
          <cell r="D8">
            <v>37795</v>
          </cell>
          <cell r="E8" t="str">
            <v>МСМК</v>
          </cell>
          <cell r="F8" t="str">
            <v>Москва</v>
          </cell>
          <cell r="G8" t="str">
            <v>ГБПОУ "МССУОР №2" Москомспорта- Динамо</v>
          </cell>
          <cell r="H8" t="str">
            <v>х</v>
          </cell>
          <cell r="I8" t="str">
            <v>х</v>
          </cell>
          <cell r="J8" t="str">
            <v>х</v>
          </cell>
        </row>
        <row r="9">
          <cell r="A9">
            <v>8</v>
          </cell>
          <cell r="B9" t="str">
            <v>ВЕЛИЧКО Тимофей</v>
          </cell>
          <cell r="C9">
            <v>10075648361</v>
          </cell>
          <cell r="D9">
            <v>38346</v>
          </cell>
          <cell r="E9" t="str">
            <v>КМС</v>
          </cell>
          <cell r="F9" t="str">
            <v>Москва</v>
          </cell>
          <cell r="G9" t="str">
            <v>ГБПОУ "МССУОР №2" Москомспорта- Динамо</v>
          </cell>
          <cell r="H9" t="str">
            <v>х</v>
          </cell>
          <cell r="I9" t="str">
            <v>х</v>
          </cell>
          <cell r="J9" t="str">
            <v>х</v>
          </cell>
        </row>
        <row r="10">
          <cell r="A10">
            <v>9</v>
          </cell>
          <cell r="B10" t="str">
            <v>МЕРЕМЕРЕНКО Дмитрий</v>
          </cell>
          <cell r="C10">
            <v>10130335345</v>
          </cell>
          <cell r="D10">
            <v>38821</v>
          </cell>
          <cell r="E10" t="str">
            <v>КМС</v>
          </cell>
          <cell r="F10" t="str">
            <v>Москва</v>
          </cell>
          <cell r="G10" t="str">
            <v>ГБПОУ "МССУОР №2" Москомспорта- Динамо</v>
          </cell>
          <cell r="H10" t="str">
            <v>х</v>
          </cell>
          <cell r="I10" t="str">
            <v>х</v>
          </cell>
          <cell r="J10" t="str">
            <v>х</v>
          </cell>
        </row>
        <row r="11">
          <cell r="A11">
            <v>10</v>
          </cell>
          <cell r="B11" t="str">
            <v>КИМАКОВСКИЙ Захар</v>
          </cell>
          <cell r="C11">
            <v>10107322194</v>
          </cell>
          <cell r="D11">
            <v>39113</v>
          </cell>
          <cell r="E11" t="str">
            <v>КМС</v>
          </cell>
          <cell r="F11" t="str">
            <v>Москва</v>
          </cell>
          <cell r="G11" t="str">
            <v>ГБПОУ "МССУОР №2" Москомспорта- Динамо</v>
          </cell>
          <cell r="H11" t="str">
            <v>х</v>
          </cell>
          <cell r="I11" t="str">
            <v>х</v>
          </cell>
          <cell r="J11" t="str">
            <v>х</v>
          </cell>
        </row>
        <row r="12">
          <cell r="A12">
            <v>11</v>
          </cell>
          <cell r="B12" t="str">
            <v>АФАНАСЬЕВ Никита</v>
          </cell>
          <cell r="C12">
            <v>10100511986</v>
          </cell>
          <cell r="D12">
            <v>38756</v>
          </cell>
          <cell r="E12" t="str">
            <v>КМС</v>
          </cell>
          <cell r="F12" t="str">
            <v>Москва</v>
          </cell>
          <cell r="G12" t="str">
            <v>ГБПОУ "МССУОР №2" Москомспорта- Динамо</v>
          </cell>
          <cell r="H12" t="str">
            <v>х</v>
          </cell>
          <cell r="I12" t="str">
            <v>х</v>
          </cell>
          <cell r="J12" t="str">
            <v>х</v>
          </cell>
        </row>
        <row r="13">
          <cell r="A13">
            <v>12</v>
          </cell>
          <cell r="B13" t="str">
            <v>ВАХНИН Александр</v>
          </cell>
          <cell r="C13">
            <v>10124508776</v>
          </cell>
          <cell r="D13">
            <v>35087</v>
          </cell>
          <cell r="E13" t="str">
            <v>КМС</v>
          </cell>
          <cell r="F13" t="str">
            <v>Московская обл.</v>
          </cell>
          <cell r="G13" t="str">
            <v>ГБУ ДО МО "СШОР по велоспорту"</v>
          </cell>
          <cell r="I13" t="str">
            <v>х</v>
          </cell>
          <cell r="J13" t="str">
            <v>х</v>
          </cell>
        </row>
        <row r="14">
          <cell r="A14">
            <v>13</v>
          </cell>
          <cell r="B14" t="str">
            <v>КУЛИКОВ Владислав</v>
          </cell>
          <cell r="C14">
            <v>10009194772</v>
          </cell>
          <cell r="D14">
            <v>35254</v>
          </cell>
          <cell r="E14" t="str">
            <v>КМС</v>
          </cell>
          <cell r="F14" t="str">
            <v>Москва</v>
          </cell>
          <cell r="G14" t="str">
            <v>ГБУ ДО "МГФСО"</v>
          </cell>
          <cell r="L14" t="str">
            <v>х</v>
          </cell>
          <cell r="M14" t="str">
            <v>х</v>
          </cell>
        </row>
        <row r="15">
          <cell r="A15">
            <v>14</v>
          </cell>
          <cell r="B15" t="str">
            <v>МАНАКОВ Виктор</v>
          </cell>
          <cell r="C15">
            <v>10006886576</v>
          </cell>
          <cell r="D15">
            <v>33764</v>
          </cell>
          <cell r="E15" t="str">
            <v>ЗМС</v>
          </cell>
          <cell r="F15" t="str">
            <v>Москва</v>
          </cell>
          <cell r="G15" t="str">
            <v>ГБУ ДО "МГФСО"</v>
          </cell>
          <cell r="L15" t="str">
            <v>х</v>
          </cell>
          <cell r="M15" t="str">
            <v>х</v>
          </cell>
        </row>
        <row r="16">
          <cell r="A16">
            <v>15</v>
          </cell>
          <cell r="B16" t="str">
            <v>ЧИСТИК Ярослав</v>
          </cell>
          <cell r="C16">
            <v>10005408742</v>
          </cell>
          <cell r="D16">
            <v>32573</v>
          </cell>
          <cell r="E16" t="str">
            <v>МСМК</v>
          </cell>
          <cell r="F16" t="str">
            <v>Москва</v>
          </cell>
          <cell r="G16" t="str">
            <v>ГБУ ДО "МГФСО"-Динамо</v>
          </cell>
          <cell r="L16" t="str">
            <v>х</v>
          </cell>
          <cell r="M16" t="str">
            <v>х</v>
          </cell>
        </row>
        <row r="17">
          <cell r="A17">
            <v>16</v>
          </cell>
          <cell r="B17" t="str">
            <v>ШАКОТЬКО Александр</v>
          </cell>
          <cell r="C17">
            <v>10015266568</v>
          </cell>
          <cell r="D17">
            <v>36288</v>
          </cell>
          <cell r="E17" t="str">
            <v>МС</v>
          </cell>
          <cell r="F17" t="str">
            <v>Москва</v>
          </cell>
          <cell r="G17" t="str">
            <v>ГБУ ДО "МГФСО"</v>
          </cell>
          <cell r="L17" t="str">
            <v>х</v>
          </cell>
          <cell r="M17" t="str">
            <v>х</v>
          </cell>
        </row>
        <row r="18">
          <cell r="A18">
            <v>17</v>
          </cell>
          <cell r="B18" t="str">
            <v>БИРЮКОВ Никита</v>
          </cell>
          <cell r="C18">
            <v>10053869942</v>
          </cell>
          <cell r="D18">
            <v>37988</v>
          </cell>
          <cell r="E18" t="str">
            <v>МС</v>
          </cell>
          <cell r="F18" t="str">
            <v>Москва</v>
          </cell>
          <cell r="G18" t="str">
            <v xml:space="preserve">ГБУ ДО "ФСО "Юность Москвы" </v>
          </cell>
          <cell r="H18" t="str">
            <v>х</v>
          </cell>
          <cell r="I18" t="str">
            <v>х</v>
          </cell>
          <cell r="J18" t="str">
            <v>х</v>
          </cell>
        </row>
        <row r="19">
          <cell r="A19">
            <v>18</v>
          </cell>
          <cell r="B19" t="str">
            <v>КОРОЛЬКОВ Павел</v>
          </cell>
          <cell r="C19">
            <v>10102210500</v>
          </cell>
          <cell r="D19">
            <v>39061</v>
          </cell>
          <cell r="E19" t="str">
            <v>КМС</v>
          </cell>
          <cell r="F19" t="str">
            <v>Москва</v>
          </cell>
          <cell r="G19" t="str">
            <v xml:space="preserve">ГБУ ДО "ФСО "Юность Москвы" </v>
          </cell>
          <cell r="H19" t="str">
            <v>х</v>
          </cell>
          <cell r="I19" t="str">
            <v>х</v>
          </cell>
          <cell r="J19" t="str">
            <v>х</v>
          </cell>
        </row>
        <row r="20">
          <cell r="A20">
            <v>19</v>
          </cell>
          <cell r="B20" t="str">
            <v>ЧЕРНЯВСКИЙ Игорь</v>
          </cell>
          <cell r="C20">
            <v>10082146957</v>
          </cell>
          <cell r="D20">
            <v>38445</v>
          </cell>
          <cell r="E20" t="str">
            <v>МС</v>
          </cell>
          <cell r="F20" t="str">
            <v>Москва</v>
          </cell>
          <cell r="G20" t="str">
            <v xml:space="preserve">ГБУ ДО "ФСО "Юность Москвы" </v>
          </cell>
          <cell r="I20" t="str">
            <v>х</v>
          </cell>
          <cell r="J20" t="str">
            <v>х</v>
          </cell>
        </row>
        <row r="21">
          <cell r="A21">
            <v>20</v>
          </cell>
          <cell r="B21" t="str">
            <v>ШЕРСТЕНИКИН Алексей</v>
          </cell>
          <cell r="C21">
            <v>10036021740</v>
          </cell>
          <cell r="D21">
            <v>37340</v>
          </cell>
          <cell r="E21" t="str">
            <v>МС</v>
          </cell>
          <cell r="F21" t="str">
            <v>Москва</v>
          </cell>
          <cell r="G21" t="str">
            <v xml:space="preserve">ГБУ ДО "ФСО "Юность Москвы" </v>
          </cell>
          <cell r="H21" t="str">
            <v>х</v>
          </cell>
          <cell r="I21" t="str">
            <v>х</v>
          </cell>
          <cell r="J21" t="str">
            <v>х</v>
          </cell>
        </row>
        <row r="22">
          <cell r="A22">
            <v>21</v>
          </cell>
          <cell r="B22" t="str">
            <v>ШУКУРОВ Тимур</v>
          </cell>
          <cell r="C22">
            <v>10090182395</v>
          </cell>
          <cell r="D22">
            <v>38552</v>
          </cell>
          <cell r="E22" t="str">
            <v>МС</v>
          </cell>
          <cell r="F22" t="str">
            <v>Москва</v>
          </cell>
          <cell r="G22" t="str">
            <v xml:space="preserve">ГБУ ДО "ФСО "Юность Москвы" </v>
          </cell>
          <cell r="H22" t="str">
            <v>х</v>
          </cell>
          <cell r="I22" t="str">
            <v>х</v>
          </cell>
          <cell r="J22" t="str">
            <v>х</v>
          </cell>
        </row>
        <row r="23">
          <cell r="A23">
            <v>22</v>
          </cell>
          <cell r="B23" t="str">
            <v>ЮДИН Никита</v>
          </cell>
          <cell r="C23">
            <v>10101332446</v>
          </cell>
          <cell r="D23">
            <v>38409</v>
          </cell>
          <cell r="E23" t="str">
            <v>КМС</v>
          </cell>
          <cell r="F23" t="str">
            <v>Москва</v>
          </cell>
          <cell r="G23" t="str">
            <v xml:space="preserve">ГБУ ДО "ФСО "Юность Москвы" </v>
          </cell>
          <cell r="H23" t="str">
            <v>х</v>
          </cell>
          <cell r="I23" t="str">
            <v>х</v>
          </cell>
          <cell r="J23" t="str">
            <v>х</v>
          </cell>
        </row>
        <row r="24">
          <cell r="A24">
            <v>23</v>
          </cell>
          <cell r="B24" t="str">
            <v>КИРИЛЬЦЕВ Никита</v>
          </cell>
          <cell r="C24">
            <v>10082333782</v>
          </cell>
          <cell r="D24">
            <v>38364</v>
          </cell>
          <cell r="E24" t="str">
            <v>МСМК</v>
          </cell>
          <cell r="F24" t="str">
            <v>Москва</v>
          </cell>
          <cell r="G24" t="str">
            <v xml:space="preserve">ГБУ ДО "ФСО "Юность Москвы" </v>
          </cell>
          <cell r="I24" t="str">
            <v>х</v>
          </cell>
          <cell r="J24" t="str">
            <v>х</v>
          </cell>
        </row>
        <row r="25">
          <cell r="A25">
            <v>24</v>
          </cell>
          <cell r="B25" t="str">
            <v>ПОПОВ Александр</v>
          </cell>
          <cell r="C25">
            <v>10076770187</v>
          </cell>
          <cell r="D25">
            <v>37974</v>
          </cell>
          <cell r="E25" t="str">
            <v>МС</v>
          </cell>
          <cell r="F25" t="str">
            <v>Москва</v>
          </cell>
          <cell r="G25" t="str">
            <v xml:space="preserve">ГБУ ДО "ФСО "Юность Москвы" </v>
          </cell>
          <cell r="H25" t="str">
            <v>х</v>
          </cell>
          <cell r="I25" t="str">
            <v>х</v>
          </cell>
          <cell r="J25" t="str">
            <v>х</v>
          </cell>
        </row>
        <row r="26">
          <cell r="A26">
            <v>25</v>
          </cell>
          <cell r="B26" t="str">
            <v>ШЕШЕНИН Андрей</v>
          </cell>
          <cell r="C26">
            <v>10090423683</v>
          </cell>
          <cell r="D26">
            <v>38945</v>
          </cell>
          <cell r="E26" t="str">
            <v>КМС</v>
          </cell>
          <cell r="F26" t="str">
            <v>Москва</v>
          </cell>
          <cell r="G26" t="str">
            <v xml:space="preserve">ГБУ ДО "ФСО "Юность Москвы" </v>
          </cell>
          <cell r="H26" t="str">
            <v>х</v>
          </cell>
          <cell r="I26" t="str">
            <v>х</v>
          </cell>
          <cell r="J26" t="str">
            <v>х</v>
          </cell>
        </row>
        <row r="27">
          <cell r="A27">
            <v>26</v>
          </cell>
          <cell r="B27" t="str">
            <v>БУРЛАКОВ Данила</v>
          </cell>
          <cell r="C27">
            <v>10034956154</v>
          </cell>
          <cell r="D27">
            <v>36828</v>
          </cell>
          <cell r="E27" t="str">
            <v>МСМК</v>
          </cell>
          <cell r="F27" t="str">
            <v>Москва,Удмуртская Республика</v>
          </cell>
          <cell r="G27" t="str">
            <v>ГБПОУ "МССУОР №2" Москомспорта- Динамо</v>
          </cell>
          <cell r="H27" t="str">
            <v>х</v>
          </cell>
          <cell r="I27" t="str">
            <v>х</v>
          </cell>
          <cell r="J27" t="str">
            <v>х</v>
          </cell>
        </row>
        <row r="28">
          <cell r="A28">
            <v>27</v>
          </cell>
          <cell r="B28" t="str">
            <v>КИКСИС Айнарс</v>
          </cell>
          <cell r="C28">
            <v>10001348482</v>
          </cell>
          <cell r="D28">
            <v>26339</v>
          </cell>
          <cell r="E28" t="str">
            <v>МСМК</v>
          </cell>
          <cell r="F28" t="str">
            <v>ОАЭ</v>
          </cell>
          <cell r="G28" t="str">
            <v>Evelo</v>
          </cell>
          <cell r="I28" t="str">
            <v>х</v>
          </cell>
        </row>
        <row r="29">
          <cell r="A29">
            <v>28</v>
          </cell>
          <cell r="B29" t="str">
            <v>АЛЕКСЕЕВ Лаврентий</v>
          </cell>
          <cell r="C29">
            <v>10103577792</v>
          </cell>
          <cell r="D29">
            <v>37602</v>
          </cell>
          <cell r="E29" t="str">
            <v>МС</v>
          </cell>
          <cell r="F29" t="str">
            <v>Санкт-Петербург</v>
          </cell>
          <cell r="G29" t="str">
            <v>СПБ ГБПОУ УОР № 1</v>
          </cell>
          <cell r="H29" t="str">
            <v>х</v>
          </cell>
          <cell r="I29" t="str">
            <v>х</v>
          </cell>
          <cell r="J29" t="str">
            <v>х</v>
          </cell>
        </row>
        <row r="30">
          <cell r="A30">
            <v>29</v>
          </cell>
          <cell r="B30" t="str">
            <v>ШЕКЕЛАШВИЛИ Давид</v>
          </cell>
          <cell r="C30">
            <v>10063781322</v>
          </cell>
          <cell r="D30">
            <v>37834</v>
          </cell>
          <cell r="E30" t="str">
            <v>МС</v>
          </cell>
          <cell r="F30" t="str">
            <v>Санкт-Петербург</v>
          </cell>
          <cell r="G30" t="str">
            <v>СПБ ГБПОУ УОР № 1</v>
          </cell>
          <cell r="H30" t="str">
            <v>х</v>
          </cell>
          <cell r="I30" t="str">
            <v>х</v>
          </cell>
          <cell r="J30" t="str">
            <v>х</v>
          </cell>
        </row>
        <row r="31">
          <cell r="A31">
            <v>30</v>
          </cell>
          <cell r="B31" t="str">
            <v>СВИЛОВСКИЙ Данил</v>
          </cell>
          <cell r="C31">
            <v>10125311957</v>
          </cell>
          <cell r="D31">
            <v>39525</v>
          </cell>
          <cell r="E31" t="str">
            <v>КМС</v>
          </cell>
          <cell r="F31" t="str">
            <v>Санкт-Петербург</v>
          </cell>
          <cell r="G31" t="str">
            <v>СПБ ГБУ ДО СШОР "ШВСМ по велоспорту и триатлону"</v>
          </cell>
          <cell r="L31" t="str">
            <v>х</v>
          </cell>
          <cell r="M31" t="str">
            <v>х</v>
          </cell>
        </row>
        <row r="32">
          <cell r="A32">
            <v>31</v>
          </cell>
          <cell r="B32" t="str">
            <v>ЯКОВЛЕВ Матвей</v>
          </cell>
          <cell r="C32">
            <v>10137271653</v>
          </cell>
          <cell r="D32">
            <v>39469</v>
          </cell>
          <cell r="E32" t="str">
            <v>КМС</v>
          </cell>
          <cell r="F32" t="str">
            <v>Санкт-Петербург</v>
          </cell>
          <cell r="G32" t="str">
            <v>СПБ ГБУ ДО СШОР "ШВСМ по велоспорту и триатлону"</v>
          </cell>
          <cell r="L32" t="str">
            <v>х</v>
          </cell>
          <cell r="M32" t="str">
            <v>х</v>
          </cell>
        </row>
        <row r="33">
          <cell r="A33">
            <v>32</v>
          </cell>
          <cell r="B33" t="str">
            <v>БЕРСЕНЕВ Никита</v>
          </cell>
          <cell r="C33">
            <v>10034952922</v>
          </cell>
          <cell r="D33">
            <v>36610</v>
          </cell>
          <cell r="E33" t="str">
            <v>МСМК</v>
          </cell>
          <cell r="F33" t="str">
            <v>Санкт-Петербург,Удмуртская Республика</v>
          </cell>
          <cell r="G33" t="str">
            <v>СПБ ГБУ ДО СШОР "ШВСМ по велоспорту и триатлону"</v>
          </cell>
          <cell r="K33" t="str">
            <v>х</v>
          </cell>
          <cell r="L33" t="str">
            <v>х</v>
          </cell>
          <cell r="M33" t="str">
            <v>х</v>
          </cell>
        </row>
        <row r="34">
          <cell r="A34">
            <v>33</v>
          </cell>
          <cell r="B34" t="str">
            <v>НОВОЛОДСКИЙ Иван</v>
          </cell>
          <cell r="C34">
            <v>10036018811</v>
          </cell>
          <cell r="D34">
            <v>37411</v>
          </cell>
          <cell r="E34" t="str">
            <v>МСМК</v>
          </cell>
          <cell r="F34" t="str">
            <v>Санкт-Петербург</v>
          </cell>
          <cell r="G34" t="str">
            <v>СПБ ГБУ ДО СШОР "ШВСМ по велоспорту и триатлону"</v>
          </cell>
          <cell r="K34" t="str">
            <v>х</v>
          </cell>
          <cell r="L34" t="str">
            <v>х</v>
          </cell>
          <cell r="M34" t="str">
            <v>х</v>
          </cell>
        </row>
        <row r="35">
          <cell r="A35">
            <v>34</v>
          </cell>
          <cell r="B35" t="str">
            <v>ИГОШЕВ Егор</v>
          </cell>
          <cell r="C35">
            <v>10036092771</v>
          </cell>
          <cell r="D35">
            <v>37439</v>
          </cell>
          <cell r="E35" t="str">
            <v>МСМК</v>
          </cell>
          <cell r="F35" t="str">
            <v>Санкт-Петербург</v>
          </cell>
          <cell r="G35" t="str">
            <v>СПБ ГБУ ДО СШОР "ШВСМ по велоспорту и триатлону"</v>
          </cell>
          <cell r="K35" t="str">
            <v>х</v>
          </cell>
          <cell r="L35" t="str">
            <v>х</v>
          </cell>
          <cell r="M35" t="str">
            <v>х</v>
          </cell>
        </row>
        <row r="36">
          <cell r="A36">
            <v>35</v>
          </cell>
          <cell r="B36" t="str">
            <v>СМИРНОВ Иван</v>
          </cell>
          <cell r="C36">
            <v>10090443689</v>
          </cell>
          <cell r="D36">
            <v>36174</v>
          </cell>
          <cell r="E36" t="str">
            <v>МСМК</v>
          </cell>
          <cell r="F36" t="str">
            <v>Санкт-Петербург</v>
          </cell>
          <cell r="G36" t="str">
            <v>СПБ ГБУ ДО СШОР "ШВСМ по велоспорту и триатлону"</v>
          </cell>
          <cell r="K36" t="str">
            <v>х</v>
          </cell>
          <cell r="L36" t="str">
            <v>х</v>
          </cell>
          <cell r="M36" t="str">
            <v>х</v>
          </cell>
        </row>
        <row r="37">
          <cell r="A37">
            <v>36</v>
          </cell>
          <cell r="B37" t="str">
            <v>ШИЧКИН Влас</v>
          </cell>
          <cell r="C37">
            <v>10036018912</v>
          </cell>
          <cell r="D37">
            <v>37281</v>
          </cell>
          <cell r="E37" t="str">
            <v>МСМК</v>
          </cell>
          <cell r="F37" t="str">
            <v>Санкт-Петербург</v>
          </cell>
          <cell r="G37" t="str">
            <v>СПБ ГБУ ДО СШОР "ШВСМ по велоспорту и триатлону"</v>
          </cell>
          <cell r="K37" t="str">
            <v>х</v>
          </cell>
          <cell r="L37" t="str">
            <v>х</v>
          </cell>
          <cell r="M37" t="str">
            <v>х</v>
          </cell>
        </row>
        <row r="38">
          <cell r="A38">
            <v>37</v>
          </cell>
          <cell r="B38" t="str">
            <v>СКОРНЯКОВ Григорий</v>
          </cell>
          <cell r="C38">
            <v>10065490441</v>
          </cell>
          <cell r="D38">
            <v>38304</v>
          </cell>
          <cell r="E38" t="str">
            <v>МСМК</v>
          </cell>
          <cell r="F38" t="str">
            <v>Санкт-Петербург</v>
          </cell>
          <cell r="G38" t="str">
            <v>СПБ ГБУ ДО СШОР "ШВСМ по велоспорту и триатлону"</v>
          </cell>
          <cell r="K38" t="str">
            <v>х</v>
          </cell>
          <cell r="L38" t="str">
            <v>х</v>
          </cell>
          <cell r="M38" t="str">
            <v>х</v>
          </cell>
        </row>
        <row r="39">
          <cell r="A39">
            <v>38</v>
          </cell>
          <cell r="B39" t="str">
            <v>БУГАЕНКО Виктор</v>
          </cell>
          <cell r="C39">
            <v>10075644826</v>
          </cell>
          <cell r="D39">
            <v>38042</v>
          </cell>
          <cell r="E39" t="str">
            <v>МСМК</v>
          </cell>
          <cell r="F39" t="str">
            <v>Санкт-Петербург</v>
          </cell>
          <cell r="G39" t="str">
            <v>СПБ ГБУ ДО СШОР "ШВСМ по велоспорту и триатлону"</v>
          </cell>
          <cell r="K39" t="str">
            <v>х</v>
          </cell>
          <cell r="L39" t="str">
            <v>х</v>
          </cell>
          <cell r="M39" t="str">
            <v>х</v>
          </cell>
        </row>
        <row r="40">
          <cell r="A40">
            <v>39</v>
          </cell>
          <cell r="B40" t="str">
            <v>ЗАРАКОВСКИЙ Даниил</v>
          </cell>
          <cell r="C40">
            <v>10065490643</v>
          </cell>
          <cell r="D40">
            <v>38183</v>
          </cell>
          <cell r="E40" t="str">
            <v>МСМК</v>
          </cell>
          <cell r="F40" t="str">
            <v>Санкт-Петербург</v>
          </cell>
          <cell r="G40" t="str">
            <v>СПБ ГБУ ДО СШОР "ШВСМ по велоспорту и триатлону"</v>
          </cell>
          <cell r="K40" t="str">
            <v>х</v>
          </cell>
          <cell r="L40" t="str">
            <v>х</v>
          </cell>
          <cell r="M40" t="str">
            <v>х</v>
          </cell>
        </row>
        <row r="41">
          <cell r="A41">
            <v>40</v>
          </cell>
          <cell r="B41" t="str">
            <v>КРЮЧКОВ Марк</v>
          </cell>
          <cell r="C41">
            <v>10065490946</v>
          </cell>
          <cell r="D41">
            <v>37676</v>
          </cell>
          <cell r="E41" t="str">
            <v>МСМК</v>
          </cell>
          <cell r="F41" t="str">
            <v>Санкт-Петербург</v>
          </cell>
          <cell r="G41" t="str">
            <v>СПБ ГБУ ДО СШОР "ШВСМ по велоспорту и триатлону"</v>
          </cell>
          <cell r="K41" t="str">
            <v>х</v>
          </cell>
          <cell r="L41" t="str">
            <v>х</v>
          </cell>
          <cell r="M41" t="str">
            <v>х</v>
          </cell>
        </row>
        <row r="42">
          <cell r="A42">
            <v>41</v>
          </cell>
          <cell r="B42" t="str">
            <v>ПОСТАРНАК Михаил</v>
          </cell>
          <cell r="C42">
            <v>10090937177</v>
          </cell>
          <cell r="D42">
            <v>38212</v>
          </cell>
          <cell r="E42" t="str">
            <v>МСМК</v>
          </cell>
          <cell r="F42" t="str">
            <v>Санкт-Петербург</v>
          </cell>
          <cell r="G42" t="str">
            <v>СПБ ГБУ ДО СШОР "ШВСМ по велоспорту и триатлону"</v>
          </cell>
          <cell r="K42" t="str">
            <v>х</v>
          </cell>
          <cell r="L42" t="str">
            <v>х</v>
          </cell>
          <cell r="M42" t="str">
            <v>х</v>
          </cell>
        </row>
        <row r="43">
          <cell r="A43">
            <v>42</v>
          </cell>
          <cell r="B43" t="str">
            <v>САВЕКИН Илья</v>
          </cell>
          <cell r="C43">
            <v>10090936672</v>
          </cell>
          <cell r="D43">
            <v>38489</v>
          </cell>
          <cell r="E43" t="str">
            <v>МС</v>
          </cell>
          <cell r="F43" t="str">
            <v>Санкт-Петербург</v>
          </cell>
          <cell r="G43" t="str">
            <v>СПБ ГБУ ДО СШОР "ШВСМ по велоспорту и триатлону"</v>
          </cell>
          <cell r="K43" t="str">
            <v>х</v>
          </cell>
          <cell r="L43" t="str">
            <v>х</v>
          </cell>
          <cell r="M43" t="str">
            <v>х</v>
          </cell>
        </row>
        <row r="44">
          <cell r="A44">
            <v>43</v>
          </cell>
          <cell r="B44" t="str">
            <v>КАЗАКОВ Даниил</v>
          </cell>
          <cell r="C44">
            <v>10097338672</v>
          </cell>
          <cell r="D44">
            <v>38360</v>
          </cell>
          <cell r="E44" t="str">
            <v>МС</v>
          </cell>
          <cell r="F44" t="str">
            <v>Санкт-Петербург</v>
          </cell>
          <cell r="G44" t="str">
            <v>СПБ ГБУ ДО СШОР "ШВСМ по велоспорту и триатлону"</v>
          </cell>
          <cell r="K44" t="str">
            <v>х</v>
          </cell>
          <cell r="L44" t="str">
            <v>х</v>
          </cell>
          <cell r="M44" t="str">
            <v>х</v>
          </cell>
        </row>
        <row r="45">
          <cell r="A45">
            <v>44</v>
          </cell>
          <cell r="B45" t="str">
            <v>ПРОСАНДЕЕВ Ярослав</v>
          </cell>
          <cell r="C45">
            <v>10120261287</v>
          </cell>
          <cell r="D45">
            <v>39151</v>
          </cell>
          <cell r="E45" t="str">
            <v>МС</v>
          </cell>
          <cell r="F45" t="str">
            <v>Санкт-Петербург</v>
          </cell>
          <cell r="G45" t="str">
            <v>СПБ ГБУ ДО СШОР "ШВСМ по велоспорту и триатлону"</v>
          </cell>
          <cell r="K45" t="str">
            <v>х</v>
          </cell>
          <cell r="L45" t="str">
            <v>х</v>
          </cell>
          <cell r="M45" t="str">
            <v>х</v>
          </cell>
        </row>
        <row r="46">
          <cell r="A46">
            <v>45</v>
          </cell>
          <cell r="B46" t="str">
            <v>ГРЕЧИШКИН Вадим</v>
          </cell>
          <cell r="C46">
            <v>10120261186</v>
          </cell>
          <cell r="D46">
            <v>39274</v>
          </cell>
          <cell r="E46" t="str">
            <v>МС</v>
          </cell>
          <cell r="F46" t="str">
            <v>Санкт-Петербург</v>
          </cell>
          <cell r="G46" t="str">
            <v>СПБ ГБУ ДО СШОР "ШВСМ по велоспорту и триатлону"</v>
          </cell>
          <cell r="K46" t="str">
            <v>х</v>
          </cell>
          <cell r="L46" t="str">
            <v>х</v>
          </cell>
          <cell r="M46" t="str">
            <v>х</v>
          </cell>
        </row>
        <row r="47">
          <cell r="A47">
            <v>46</v>
          </cell>
          <cell r="B47" t="str">
            <v>ПОПОВ Марк</v>
          </cell>
          <cell r="C47">
            <v>10111625257</v>
          </cell>
          <cell r="D47">
            <v>39219</v>
          </cell>
          <cell r="E47" t="str">
            <v>КМС</v>
          </cell>
          <cell r="F47" t="str">
            <v>Санкт-Петербург</v>
          </cell>
          <cell r="G47" t="str">
            <v>СПБ ГБУ ДО СШОР "ШВСМ по велоспорту и триатлону"</v>
          </cell>
          <cell r="K47" t="str">
            <v>х</v>
          </cell>
          <cell r="L47" t="str">
            <v>х</v>
          </cell>
          <cell r="M47" t="str">
            <v>х</v>
          </cell>
        </row>
        <row r="48">
          <cell r="A48">
            <v>47</v>
          </cell>
          <cell r="B48" t="str">
            <v>БОЛДЫРЕВ Матвей</v>
          </cell>
          <cell r="C48">
            <v>10114021561</v>
          </cell>
          <cell r="D48">
            <v>39320</v>
          </cell>
          <cell r="E48" t="str">
            <v>КМС</v>
          </cell>
          <cell r="F48" t="str">
            <v>Санкт-Петербург</v>
          </cell>
          <cell r="G48" t="str">
            <v>СПБ ГБУ ДО СШОР "ШВСМ по велоспорту и триатлону"</v>
          </cell>
          <cell r="K48" t="str">
            <v>х</v>
          </cell>
          <cell r="L48" t="str">
            <v>х</v>
          </cell>
          <cell r="M48" t="str">
            <v>х</v>
          </cell>
        </row>
        <row r="49">
          <cell r="A49">
            <v>48</v>
          </cell>
          <cell r="B49" t="str">
            <v>КОРОБОВ Степан</v>
          </cell>
          <cell r="C49">
            <v>10116167079</v>
          </cell>
          <cell r="D49">
            <v>39199</v>
          </cell>
          <cell r="E49" t="str">
            <v>КМС</v>
          </cell>
          <cell r="F49" t="str">
            <v>Санкт-Петербург</v>
          </cell>
          <cell r="G49" t="str">
            <v>ГБОУ ШИ "Олимпийский резерв"</v>
          </cell>
          <cell r="I49" t="str">
            <v>х</v>
          </cell>
          <cell r="J49" t="str">
            <v>х</v>
          </cell>
        </row>
        <row r="50">
          <cell r="A50">
            <v>49</v>
          </cell>
          <cell r="B50" t="str">
            <v>ГОЛКОВ Михаил</v>
          </cell>
          <cell r="C50">
            <v>10110374361</v>
          </cell>
          <cell r="D50">
            <v>38749</v>
          </cell>
          <cell r="E50" t="str">
            <v>МС</v>
          </cell>
          <cell r="F50" t="str">
            <v>Санкт-Петербург</v>
          </cell>
          <cell r="G50" t="str">
            <v>ГБОУ ШИ "Олимпийский резерв"</v>
          </cell>
          <cell r="H50" t="str">
            <v>х</v>
          </cell>
          <cell r="I50" t="str">
            <v>х</v>
          </cell>
          <cell r="J50" t="str">
            <v>х</v>
          </cell>
        </row>
        <row r="51">
          <cell r="A51">
            <v>50</v>
          </cell>
          <cell r="B51" t="str">
            <v>ГАЛИХАНОВ Денис</v>
          </cell>
          <cell r="C51">
            <v>10090420148</v>
          </cell>
          <cell r="D51">
            <v>38909</v>
          </cell>
          <cell r="E51" t="str">
            <v>МС</v>
          </cell>
          <cell r="F51" t="str">
            <v>Санкт-Петербург</v>
          </cell>
          <cell r="G51" t="str">
            <v>СПБ ГБПОУ УОР № 1</v>
          </cell>
          <cell r="H51" t="str">
            <v>х</v>
          </cell>
          <cell r="I51" t="str">
            <v>х</v>
          </cell>
          <cell r="J51" t="str">
            <v>х</v>
          </cell>
        </row>
        <row r="52">
          <cell r="A52">
            <v>51</v>
          </cell>
          <cell r="B52" t="str">
            <v>ПАВЛОВСКИЙ Дмитрий</v>
          </cell>
          <cell r="C52">
            <v>10111626065</v>
          </cell>
          <cell r="D52">
            <v>39347</v>
          </cell>
          <cell r="E52" t="str">
            <v>КМС</v>
          </cell>
          <cell r="F52" t="str">
            <v>Санкт-Петербург</v>
          </cell>
          <cell r="G52" t="str">
            <v>СПБ ГБПОУ УОР № 1</v>
          </cell>
          <cell r="H52" t="str">
            <v>х</v>
          </cell>
          <cell r="I52" t="str">
            <v>х</v>
          </cell>
          <cell r="J52" t="str">
            <v>х</v>
          </cell>
        </row>
        <row r="53">
          <cell r="A53">
            <v>52</v>
          </cell>
          <cell r="B53" t="str">
            <v>КУНИН Андрей</v>
          </cell>
          <cell r="C53">
            <v>10129677664</v>
          </cell>
          <cell r="D53">
            <v>39402</v>
          </cell>
          <cell r="E53" t="str">
            <v>КМС</v>
          </cell>
          <cell r="F53" t="str">
            <v>Санкт-Петербург</v>
          </cell>
          <cell r="G53" t="str">
            <v>ГБОУ ШИОР Сестрорецк</v>
          </cell>
          <cell r="H53" t="str">
            <v>х</v>
          </cell>
          <cell r="I53" t="str">
            <v>х</v>
          </cell>
          <cell r="J53" t="str">
            <v>х</v>
          </cell>
        </row>
        <row r="54">
          <cell r="A54">
            <v>53</v>
          </cell>
          <cell r="B54" t="str">
            <v>ГИРИЛОВИЧ Игорь</v>
          </cell>
          <cell r="C54">
            <v>10083104530</v>
          </cell>
          <cell r="D54">
            <v>38427</v>
          </cell>
          <cell r="E54" t="str">
            <v>МС</v>
          </cell>
          <cell r="F54" t="str">
            <v>Тульская обл.</v>
          </cell>
          <cell r="G54" t="str">
            <v>СШОР "Велосипедный спорт"-ГУ ТО ЦСП</v>
          </cell>
          <cell r="H54" t="str">
            <v>х</v>
          </cell>
          <cell r="I54" t="str">
            <v>х</v>
          </cell>
          <cell r="J54" t="str">
            <v>х</v>
          </cell>
        </row>
        <row r="55">
          <cell r="A55">
            <v>54</v>
          </cell>
          <cell r="B55" t="str">
            <v>МЕДЕНЕЦ Богдан</v>
          </cell>
          <cell r="C55">
            <v>10082411180</v>
          </cell>
          <cell r="D55">
            <v>38034</v>
          </cell>
          <cell r="E55" t="str">
            <v>МС</v>
          </cell>
          <cell r="F55" t="str">
            <v>Тульская обл.</v>
          </cell>
          <cell r="G55" t="str">
            <v>СШОР "Велосипедный спорт"-ГУ ТО ЦСП</v>
          </cell>
          <cell r="H55" t="str">
            <v>х</v>
          </cell>
          <cell r="I55" t="str">
            <v>х</v>
          </cell>
          <cell r="J55" t="str">
            <v>х</v>
          </cell>
        </row>
        <row r="56">
          <cell r="A56">
            <v>55</v>
          </cell>
          <cell r="B56" t="str">
            <v>НЕСТЕРОВ Дмитрий</v>
          </cell>
          <cell r="C56">
            <v>10015266972</v>
          </cell>
          <cell r="D56">
            <v>36202</v>
          </cell>
          <cell r="E56" t="str">
            <v>МСМК</v>
          </cell>
          <cell r="F56" t="str">
            <v>Тульская обл.</v>
          </cell>
          <cell r="G56" t="str">
            <v>СШОР "Велосипедный спорт"-ГУ ТО ЦСП</v>
          </cell>
          <cell r="H56" t="str">
            <v>х</v>
          </cell>
          <cell r="I56" t="str">
            <v>х</v>
          </cell>
          <cell r="J56" t="str">
            <v>х</v>
          </cell>
        </row>
        <row r="57">
          <cell r="A57">
            <v>56</v>
          </cell>
          <cell r="B57" t="str">
            <v>ДУБЧЕНКО Александр</v>
          </cell>
          <cell r="C57">
            <v>10007772108</v>
          </cell>
          <cell r="D57">
            <v>34749</v>
          </cell>
          <cell r="E57" t="str">
            <v>МСМК</v>
          </cell>
          <cell r="F57" t="str">
            <v>Тульская обл.</v>
          </cell>
          <cell r="G57" t="str">
            <v>СШОР "Велосипедный спорт"-ГУ ТО ЦСП</v>
          </cell>
          <cell r="H57" t="str">
            <v>х</v>
          </cell>
          <cell r="I57" t="str">
            <v>х</v>
          </cell>
          <cell r="J57" t="str">
            <v>х</v>
          </cell>
        </row>
        <row r="58">
          <cell r="A58">
            <v>57</v>
          </cell>
          <cell r="B58" t="str">
            <v>РОСТОВЦЕВ Сергей</v>
          </cell>
          <cell r="C58">
            <v>10009737568</v>
          </cell>
          <cell r="D58">
            <v>35583</v>
          </cell>
          <cell r="E58" t="str">
            <v>МСМК</v>
          </cell>
          <cell r="F58" t="str">
            <v>Тульская обл.</v>
          </cell>
          <cell r="G58" t="str">
            <v>СШОР "Велосипедный спорт"-ГУ ТО ЦСП</v>
          </cell>
          <cell r="K58" t="str">
            <v>х</v>
          </cell>
          <cell r="L58" t="str">
            <v>х</v>
          </cell>
        </row>
        <row r="59">
          <cell r="A59">
            <v>58</v>
          </cell>
          <cell r="B59" t="str">
            <v>ПОЧЕРНЯЕВ Николай</v>
          </cell>
          <cell r="C59">
            <v>10095011985</v>
          </cell>
          <cell r="D59">
            <v>38515</v>
          </cell>
          <cell r="E59" t="str">
            <v>КМС</v>
          </cell>
          <cell r="F59" t="str">
            <v>Тульская обл.</v>
          </cell>
          <cell r="G59" t="str">
            <v>СШОР "Велосипедный спорт"-ГУ ТО ЦСП</v>
          </cell>
          <cell r="K59" t="str">
            <v>х</v>
          </cell>
          <cell r="L59" t="str">
            <v>х</v>
          </cell>
        </row>
        <row r="60">
          <cell r="A60">
            <v>59</v>
          </cell>
          <cell r="B60" t="str">
            <v>МАРЯМИДЗЕ Степан</v>
          </cell>
          <cell r="C60">
            <v>10093556278</v>
          </cell>
          <cell r="D60">
            <v>38503</v>
          </cell>
          <cell r="E60" t="str">
            <v>МС</v>
          </cell>
          <cell r="F60" t="str">
            <v>Тульская обл.</v>
          </cell>
          <cell r="G60" t="str">
            <v>СШОР "Велосипедный спорт"-ГУ ТО ЦСП</v>
          </cell>
          <cell r="K60" t="str">
            <v>х</v>
          </cell>
          <cell r="L60" t="str">
            <v>х</v>
          </cell>
        </row>
        <row r="61">
          <cell r="A61">
            <v>60</v>
          </cell>
          <cell r="B61" t="str">
            <v>МАЙОРОВ Ждан</v>
          </cell>
          <cell r="C61">
            <v>10093990253</v>
          </cell>
          <cell r="D61">
            <v>38453</v>
          </cell>
          <cell r="E61" t="str">
            <v>МС</v>
          </cell>
          <cell r="F61" t="str">
            <v>Тульская обл.</v>
          </cell>
          <cell r="G61" t="str">
            <v>СШОР "Велосипедный спорт"-ГУ ТО ЦСП</v>
          </cell>
          <cell r="K61" t="str">
            <v>х</v>
          </cell>
          <cell r="L61" t="str">
            <v>х</v>
          </cell>
        </row>
        <row r="62">
          <cell r="A62">
            <v>61</v>
          </cell>
          <cell r="B62" t="str">
            <v>НОВИКОВ Савва</v>
          </cell>
          <cell r="C62">
            <v>10014630008</v>
          </cell>
          <cell r="D62">
            <v>36368</v>
          </cell>
          <cell r="E62" t="str">
            <v>МС</v>
          </cell>
          <cell r="F62" t="str">
            <v>Тульская обл.</v>
          </cell>
          <cell r="G62" t="str">
            <v>СШОР "Велосипедный спорт"-ГУ ТО ЦСП</v>
          </cell>
          <cell r="K62" t="str">
            <v>х</v>
          </cell>
          <cell r="L62" t="str">
            <v>х</v>
          </cell>
        </row>
        <row r="63">
          <cell r="A63">
            <v>62</v>
          </cell>
          <cell r="B63" t="str">
            <v>БОБРАКОВ Евгений</v>
          </cell>
          <cell r="C63">
            <v>10010654826</v>
          </cell>
          <cell r="D63">
            <v>35792</v>
          </cell>
          <cell r="E63" t="str">
            <v>МС</v>
          </cell>
          <cell r="F63" t="str">
            <v>Тульская обл.</v>
          </cell>
          <cell r="G63" t="str">
            <v>СШОР "Велосипедный спорт"-ГУ ТО ЦСП</v>
          </cell>
          <cell r="H63" t="str">
            <v>х</v>
          </cell>
          <cell r="I63" t="str">
            <v>х</v>
          </cell>
          <cell r="J63" t="str">
            <v>х</v>
          </cell>
        </row>
        <row r="64">
          <cell r="A64">
            <v>63</v>
          </cell>
          <cell r="B64" t="str">
            <v>СУЯТИН Мирослав</v>
          </cell>
          <cell r="C64">
            <v>10104123420</v>
          </cell>
          <cell r="D64">
            <v>38726</v>
          </cell>
          <cell r="E64" t="str">
            <v>МС</v>
          </cell>
          <cell r="F64" t="str">
            <v>Тульская обл.</v>
          </cell>
          <cell r="G64" t="str">
            <v>СШОР "Велосипедный спорт"-ГУ ТО ЦСП</v>
          </cell>
          <cell r="K64" t="str">
            <v>х</v>
          </cell>
          <cell r="L64" t="str">
            <v>х</v>
          </cell>
        </row>
        <row r="65">
          <cell r="A65">
            <v>64</v>
          </cell>
          <cell r="B65" t="str">
            <v>ПУЧЕНКИН Артем</v>
          </cell>
          <cell r="C65">
            <v>10100863008</v>
          </cell>
          <cell r="D65">
            <v>39432</v>
          </cell>
          <cell r="E65" t="str">
            <v>КМС</v>
          </cell>
          <cell r="F65" t="str">
            <v>Тульская обл.</v>
          </cell>
          <cell r="G65" t="str">
            <v>СШОР "Велосипедный спорт"-ГУ ТО ЦСП</v>
          </cell>
          <cell r="H65" t="str">
            <v>х</v>
          </cell>
          <cell r="I65" t="str">
            <v>х</v>
          </cell>
          <cell r="J65" t="str">
            <v>х</v>
          </cell>
        </row>
        <row r="66">
          <cell r="A66">
            <v>65</v>
          </cell>
          <cell r="B66" t="str">
            <v>БЫКОВСКИЙ Никита</v>
          </cell>
          <cell r="C66">
            <v>10094923271</v>
          </cell>
          <cell r="D66">
            <v>38917</v>
          </cell>
          <cell r="E66" t="str">
            <v>МС</v>
          </cell>
          <cell r="F66" t="str">
            <v>Тульская обл.</v>
          </cell>
          <cell r="G66" t="str">
            <v>СШОР "Велосипедный спорт"-ГУ ТО ЦСП</v>
          </cell>
          <cell r="H66" t="str">
            <v>х</v>
          </cell>
          <cell r="I66" t="str">
            <v>х</v>
          </cell>
        </row>
        <row r="67">
          <cell r="A67">
            <v>66</v>
          </cell>
          <cell r="B67" t="str">
            <v>НАУМОВ Максим</v>
          </cell>
          <cell r="C67">
            <v>10034934431</v>
          </cell>
          <cell r="D67">
            <v>36630</v>
          </cell>
          <cell r="E67" t="str">
            <v>МС</v>
          </cell>
          <cell r="F67" t="str">
            <v>Тульская обл.-Свердловская обл.</v>
          </cell>
          <cell r="G67" t="str">
            <v>СШОР "Велосипедный спорт"-ГУ ТО ЦСП-Свердловская обл.</v>
          </cell>
          <cell r="H67" t="str">
            <v>х</v>
          </cell>
          <cell r="I67" t="str">
            <v>х</v>
          </cell>
          <cell r="J67" t="str">
            <v>х</v>
          </cell>
        </row>
        <row r="68">
          <cell r="A68">
            <v>67</v>
          </cell>
          <cell r="B68" t="str">
            <v>КОРОЛЕК Евгений</v>
          </cell>
          <cell r="C68">
            <v>10009166682</v>
          </cell>
          <cell r="D68">
            <v>35225</v>
          </cell>
          <cell r="E68" t="str">
            <v>МСМК</v>
          </cell>
          <cell r="F68" t="str">
            <v>Республика Беларусь</v>
          </cell>
          <cell r="G68" t="str">
            <v>РЦОП по велосипедному спорту и ледовым видам спорта (Беларусь)</v>
          </cell>
          <cell r="K68" t="str">
            <v>х</v>
          </cell>
          <cell r="L68" t="str">
            <v>х</v>
          </cell>
          <cell r="M68" t="str">
            <v>х</v>
          </cell>
        </row>
        <row r="69">
          <cell r="A69">
            <v>68</v>
          </cell>
          <cell r="B69" t="str">
            <v>РОМАНОВ Роман</v>
          </cell>
          <cell r="C69">
            <v>10007891336</v>
          </cell>
          <cell r="D69">
            <v>34518</v>
          </cell>
          <cell r="E69" t="str">
            <v>МСМК</v>
          </cell>
          <cell r="F69" t="str">
            <v>Республика Беларусь</v>
          </cell>
          <cell r="G69" t="str">
            <v>РЦОП по велосипедному спорту и ледовым видам спорта (Беларусь)</v>
          </cell>
          <cell r="K69" t="str">
            <v>х</v>
          </cell>
          <cell r="L69" t="str">
            <v>х</v>
          </cell>
          <cell r="M69" t="str">
            <v>х</v>
          </cell>
        </row>
        <row r="70">
          <cell r="A70">
            <v>69</v>
          </cell>
          <cell r="B70" t="str">
            <v>МАЗУР Денис</v>
          </cell>
          <cell r="C70">
            <v>10056107915</v>
          </cell>
          <cell r="D70">
            <v>36635</v>
          </cell>
          <cell r="E70" t="str">
            <v>МСМК</v>
          </cell>
          <cell r="F70" t="str">
            <v>Республика Беларусь</v>
          </cell>
          <cell r="G70" t="str">
            <v>РЦОП по велосипедному спорту и ледовым видам спорта (Беларусь)</v>
          </cell>
          <cell r="K70" t="str">
            <v>х</v>
          </cell>
          <cell r="L70" t="str">
            <v>х</v>
          </cell>
          <cell r="M70" t="str">
            <v>х</v>
          </cell>
        </row>
        <row r="71">
          <cell r="A71">
            <v>70</v>
          </cell>
          <cell r="B71" t="str">
            <v>ТИШКОВ Роман</v>
          </cell>
          <cell r="C71">
            <v>10009033209</v>
          </cell>
          <cell r="D71">
            <v>34670</v>
          </cell>
          <cell r="E71" t="str">
            <v>МСМК</v>
          </cell>
          <cell r="F71" t="str">
            <v>Республика Беларусь</v>
          </cell>
          <cell r="G71" t="str">
            <v>РЦОП по велосипедному спорту и ледовым видам спорта (Беларусь)</v>
          </cell>
          <cell r="K71" t="str">
            <v>х</v>
          </cell>
          <cell r="L71" t="str">
            <v>х</v>
          </cell>
          <cell r="M71" t="str">
            <v>х</v>
          </cell>
        </row>
        <row r="72">
          <cell r="A72">
            <v>71</v>
          </cell>
          <cell r="B72" t="str">
            <v>ЗАЙЦЕВ Артем</v>
          </cell>
          <cell r="C72">
            <v>10009017243</v>
          </cell>
          <cell r="D72">
            <v>34832</v>
          </cell>
          <cell r="E72" t="str">
            <v>МСМК</v>
          </cell>
          <cell r="F72" t="str">
            <v>Республика Беларусь</v>
          </cell>
          <cell r="G72" t="str">
            <v>РЦОП по велосипедному спорту и ледовым видам спорта (Беларусь)</v>
          </cell>
          <cell r="I72" t="str">
            <v>х</v>
          </cell>
          <cell r="J72" t="str">
            <v>х</v>
          </cell>
        </row>
        <row r="73">
          <cell r="A73">
            <v>72</v>
          </cell>
          <cell r="B73" t="str">
            <v>ГЛОВА Александр</v>
          </cell>
          <cell r="C73">
            <v>10015977803</v>
          </cell>
          <cell r="D73">
            <v>36700</v>
          </cell>
          <cell r="E73" t="str">
            <v>МСМК</v>
          </cell>
          <cell r="F73" t="str">
            <v>Республика Беларусь</v>
          </cell>
          <cell r="G73" t="str">
            <v>РЦОП по велосипедному спорту и ледовым видам спорта (Беларусь)</v>
          </cell>
          <cell r="I73" t="str">
            <v>х</v>
          </cell>
          <cell r="J73" t="str">
            <v>х</v>
          </cell>
        </row>
        <row r="74">
          <cell r="A74">
            <v>73</v>
          </cell>
          <cell r="B74" t="str">
            <v>БЕЗГЕРЦ Степан</v>
          </cell>
          <cell r="C74">
            <v>10093154134</v>
          </cell>
          <cell r="D74">
            <v>38311</v>
          </cell>
          <cell r="E74" t="str">
            <v>МС</v>
          </cell>
          <cell r="F74" t="str">
            <v>Республика Беларусь</v>
          </cell>
          <cell r="G74" t="str">
            <v>РЦОП по велосипедному спорту и ледовым видам спорта (Беларусь)</v>
          </cell>
          <cell r="K74" t="str">
            <v>х</v>
          </cell>
          <cell r="L74" t="str">
            <v>х</v>
          </cell>
          <cell r="M74" t="str">
            <v>х</v>
          </cell>
        </row>
        <row r="75">
          <cell r="A75">
            <v>74</v>
          </cell>
          <cell r="B75" t="str">
            <v>ОДИНЕЦ Вадим</v>
          </cell>
          <cell r="C75">
            <v>10083180514</v>
          </cell>
          <cell r="D75">
            <v>38373</v>
          </cell>
          <cell r="E75" t="str">
            <v>МС</v>
          </cell>
          <cell r="F75" t="str">
            <v>Республика Беларусь</v>
          </cell>
          <cell r="G75" t="str">
            <v>РЦОП по велосипедному спорту и ледовым видам спорта (Беларусь)</v>
          </cell>
          <cell r="L75" t="str">
            <v>х</v>
          </cell>
          <cell r="M75" t="str">
            <v>х</v>
          </cell>
        </row>
        <row r="76">
          <cell r="A76">
            <v>75</v>
          </cell>
          <cell r="B76" t="str">
            <v>СТАШ Мамыр</v>
          </cell>
          <cell r="C76">
            <v>10008705227</v>
          </cell>
          <cell r="D76">
            <v>34093</v>
          </cell>
          <cell r="E76" t="str">
            <v>МС</v>
          </cell>
          <cell r="F76" t="str">
            <v>Республика Адыгея</v>
          </cell>
          <cell r="G76" t="str">
            <v>ГБО ДО РА "СШОР по велосипедному спорту"</v>
          </cell>
          <cell r="L76" t="str">
            <v>х</v>
          </cell>
        </row>
        <row r="78">
          <cell r="H78" t="str">
            <v xml:space="preserve">ком.  спринт
</v>
          </cell>
          <cell r="I78" t="str">
            <v xml:space="preserve">спринт
</v>
          </cell>
          <cell r="J78" t="str">
            <v xml:space="preserve">кейрин
</v>
          </cell>
          <cell r="K78" t="str">
            <v xml:space="preserve">ком.пресл.4 км
</v>
          </cell>
          <cell r="L78" t="str">
            <v xml:space="preserve">омниум
</v>
          </cell>
          <cell r="M78" t="str">
            <v>мэдисон</v>
          </cell>
        </row>
        <row r="79">
          <cell r="A79">
            <v>76</v>
          </cell>
          <cell r="B79" t="str">
            <v>ШМЕЛЕВА Дарья</v>
          </cell>
          <cell r="C79">
            <v>10007272455</v>
          </cell>
          <cell r="D79">
            <v>34633</v>
          </cell>
          <cell r="E79" t="str">
            <v>ЗМС</v>
          </cell>
          <cell r="F79" t="str">
            <v>Москва</v>
          </cell>
          <cell r="G79" t="str">
            <v>ГБПОУ "МССУОР №2" Москомспорта- Динамо</v>
          </cell>
          <cell r="H79" t="str">
            <v>х</v>
          </cell>
          <cell r="I79" t="str">
            <v>х</v>
          </cell>
          <cell r="J79" t="str">
            <v>х</v>
          </cell>
        </row>
        <row r="80">
          <cell r="A80">
            <v>77</v>
          </cell>
          <cell r="B80" t="str">
            <v>СОЛОЗОБОВА Елизавета</v>
          </cell>
          <cell r="C80">
            <v>10094917312</v>
          </cell>
          <cell r="D80">
            <v>38671</v>
          </cell>
          <cell r="E80" t="str">
            <v>МС</v>
          </cell>
          <cell r="F80" t="str">
            <v>Москва</v>
          </cell>
          <cell r="G80" t="str">
            <v>ГБПОУ "МССУОР №2" Москомспорта- Динамо</v>
          </cell>
          <cell r="H80" t="str">
            <v>х</v>
          </cell>
          <cell r="I80" t="str">
            <v>х</v>
          </cell>
          <cell r="J80" t="str">
            <v>х</v>
          </cell>
        </row>
        <row r="81">
          <cell r="A81">
            <v>78</v>
          </cell>
          <cell r="B81" t="str">
            <v>ВОЙНОВА Анастасия</v>
          </cell>
          <cell r="C81">
            <v>10007498484</v>
          </cell>
          <cell r="D81">
            <v>34005</v>
          </cell>
          <cell r="E81" t="str">
            <v>ЗМС</v>
          </cell>
          <cell r="F81" t="str">
            <v>Москва</v>
          </cell>
          <cell r="G81" t="str">
            <v>ГБПОУ "МССУОР №2" Москомспорта- Динамо</v>
          </cell>
          <cell r="H81" t="str">
            <v>х</v>
          </cell>
          <cell r="I81" t="str">
            <v>х</v>
          </cell>
          <cell r="J81" t="str">
            <v>х</v>
          </cell>
        </row>
        <row r="82">
          <cell r="A82">
            <v>79</v>
          </cell>
          <cell r="B82" t="str">
            <v>АБАСОВА Наталья</v>
          </cell>
          <cell r="C82">
            <v>10007740277</v>
          </cell>
          <cell r="D82">
            <v>34840</v>
          </cell>
          <cell r="E82" t="str">
            <v>МСМК</v>
          </cell>
          <cell r="F82" t="str">
            <v>Московская обл.</v>
          </cell>
          <cell r="G82" t="str">
            <v>ГБУ ДО МО "СШОР по велоспорту"</v>
          </cell>
          <cell r="L82" t="str">
            <v>х</v>
          </cell>
        </row>
        <row r="83">
          <cell r="A83">
            <v>80</v>
          </cell>
          <cell r="B83" t="str">
            <v>БАБАЕВА Полина</v>
          </cell>
          <cell r="C83">
            <v>10140973215</v>
          </cell>
          <cell r="D83">
            <v>33257</v>
          </cell>
          <cell r="E83" t="str">
            <v>КМС</v>
          </cell>
          <cell r="F83" t="str">
            <v>Московская обл.</v>
          </cell>
          <cell r="G83" t="str">
            <v>ГБУ ДО МО "СШОР по велоспорту"</v>
          </cell>
          <cell r="H83" t="str">
            <v>х</v>
          </cell>
          <cell r="I83" t="str">
            <v>х</v>
          </cell>
        </row>
        <row r="84">
          <cell r="A84">
            <v>81</v>
          </cell>
          <cell r="B84" t="str">
            <v>БУЗИНА Елизавета</v>
          </cell>
          <cell r="C84">
            <v>10104021568</v>
          </cell>
          <cell r="D84">
            <v>38246</v>
          </cell>
          <cell r="E84" t="str">
            <v>МС</v>
          </cell>
          <cell r="F84" t="str">
            <v>Москва</v>
          </cell>
          <cell r="G84" t="str">
            <v>ГБПОУ "МССУОР №2" Москомспорта- Динамо</v>
          </cell>
          <cell r="H84" t="str">
            <v>х</v>
          </cell>
          <cell r="I84" t="str">
            <v>х</v>
          </cell>
          <cell r="J84" t="str">
            <v>х</v>
          </cell>
        </row>
        <row r="85">
          <cell r="A85">
            <v>82</v>
          </cell>
          <cell r="B85" t="str">
            <v>РОГОВАЯ Екатерина</v>
          </cell>
          <cell r="C85">
            <v>10050548094</v>
          </cell>
          <cell r="D85">
            <v>34979</v>
          </cell>
          <cell r="E85" t="str">
            <v>МСМК</v>
          </cell>
          <cell r="F85" t="str">
            <v>Москва</v>
          </cell>
          <cell r="G85" t="str">
            <v>ГБПОУ "МССУОР №2" Москомспорта- Динамо</v>
          </cell>
          <cell r="H85" t="str">
            <v>х</v>
          </cell>
          <cell r="I85" t="str">
            <v>х</v>
          </cell>
          <cell r="J85" t="str">
            <v>х</v>
          </cell>
        </row>
        <row r="86">
          <cell r="A86">
            <v>83</v>
          </cell>
          <cell r="B86" t="str">
            <v>ВАЩЕНКО Полина</v>
          </cell>
          <cell r="C86">
            <v>10014630109</v>
          </cell>
          <cell r="D86">
            <v>36529</v>
          </cell>
          <cell r="E86" t="str">
            <v>МСМК</v>
          </cell>
          <cell r="F86" t="str">
            <v>Москва</v>
          </cell>
          <cell r="G86" t="str">
            <v>ГБПОУ "МССУОР №2" Москомспорта- Динамо</v>
          </cell>
          <cell r="H86" t="str">
            <v>х</v>
          </cell>
          <cell r="I86" t="str">
            <v>х</v>
          </cell>
          <cell r="J86" t="str">
            <v>х</v>
          </cell>
        </row>
        <row r="87">
          <cell r="A87">
            <v>84</v>
          </cell>
          <cell r="B87" t="str">
            <v>ЗАИКА София</v>
          </cell>
          <cell r="C87">
            <v>10096881762</v>
          </cell>
          <cell r="D87">
            <v>38989</v>
          </cell>
          <cell r="E87" t="str">
            <v>КМС</v>
          </cell>
          <cell r="F87" t="str">
            <v>Москва</v>
          </cell>
          <cell r="G87" t="str">
            <v>ГБПОУ "МССУОР №2" Москомспорта- Динамо</v>
          </cell>
          <cell r="H87" t="str">
            <v>х</v>
          </cell>
          <cell r="I87" t="str">
            <v>х</v>
          </cell>
          <cell r="J87" t="str">
            <v>х</v>
          </cell>
        </row>
        <row r="88">
          <cell r="A88">
            <v>85</v>
          </cell>
          <cell r="B88" t="str">
            <v>НОВИКОВА Софья</v>
          </cell>
          <cell r="C88">
            <v>10089461161</v>
          </cell>
          <cell r="D88">
            <v>38988</v>
          </cell>
          <cell r="E88" t="str">
            <v>МС</v>
          </cell>
          <cell r="F88" t="str">
            <v>Москва</v>
          </cell>
          <cell r="G88" t="str">
            <v>ГБПОУ "МССУОР №2" Москомспорта- Динамо</v>
          </cell>
          <cell r="H88" t="str">
            <v>х</v>
          </cell>
          <cell r="I88" t="str">
            <v>х</v>
          </cell>
          <cell r="J88" t="str">
            <v>х</v>
          </cell>
        </row>
        <row r="89">
          <cell r="A89">
            <v>86</v>
          </cell>
          <cell r="B89" t="str">
            <v>СЕМЕНЮК Яна</v>
          </cell>
          <cell r="C89">
            <v>10094893363</v>
          </cell>
          <cell r="D89">
            <v>38783</v>
          </cell>
          <cell r="E89" t="str">
            <v>КМС</v>
          </cell>
          <cell r="F89" t="str">
            <v>Москва</v>
          </cell>
          <cell r="G89" t="str">
            <v>ГБПОУ "МССУОР №2" Москомспорта- Динамо</v>
          </cell>
          <cell r="H89" t="str">
            <v>х</v>
          </cell>
          <cell r="I89" t="str">
            <v>х</v>
          </cell>
          <cell r="J89" t="str">
            <v>х</v>
          </cell>
        </row>
        <row r="90">
          <cell r="A90">
            <v>87</v>
          </cell>
          <cell r="B90" t="str">
            <v>ГОЛЯЕВА Валерия</v>
          </cell>
          <cell r="C90">
            <v>10036017494</v>
          </cell>
          <cell r="D90">
            <v>37057</v>
          </cell>
          <cell r="E90" t="str">
            <v>МС</v>
          </cell>
          <cell r="F90" t="str">
            <v>Москва</v>
          </cell>
          <cell r="G90" t="str">
            <v>ГБУ ДО "МГФСО"</v>
          </cell>
          <cell r="K90" t="str">
            <v>х</v>
          </cell>
          <cell r="L90" t="str">
            <v>х</v>
          </cell>
          <cell r="M90" t="str">
            <v>х</v>
          </cell>
        </row>
        <row r="91">
          <cell r="A91">
            <v>88</v>
          </cell>
          <cell r="B91" t="str">
            <v>ЗАХАРКИНА Валерия</v>
          </cell>
          <cell r="C91">
            <v>10036015070</v>
          </cell>
          <cell r="D91">
            <v>36912</v>
          </cell>
          <cell r="E91" t="str">
            <v>МС</v>
          </cell>
          <cell r="F91" t="str">
            <v>Москва</v>
          </cell>
          <cell r="G91" t="str">
            <v>ГБУ ДО "МГФСО"-ЦСКА</v>
          </cell>
          <cell r="K91" t="str">
            <v>х</v>
          </cell>
          <cell r="L91" t="str">
            <v>х</v>
          </cell>
          <cell r="M91" t="str">
            <v>х</v>
          </cell>
        </row>
        <row r="92">
          <cell r="A92">
            <v>89</v>
          </cell>
          <cell r="B92" t="str">
            <v>МАЛЬКОВА Татьяна</v>
          </cell>
          <cell r="C92">
            <v>10091170179</v>
          </cell>
          <cell r="D92">
            <v>38712</v>
          </cell>
          <cell r="E92" t="str">
            <v>МС</v>
          </cell>
          <cell r="F92" t="str">
            <v>Москва</v>
          </cell>
          <cell r="G92" t="str">
            <v>ГБУ ДО "МГФСО"</v>
          </cell>
          <cell r="K92" t="str">
            <v>х</v>
          </cell>
          <cell r="L92" t="str">
            <v>х</v>
          </cell>
          <cell r="M92" t="str">
            <v>х</v>
          </cell>
        </row>
        <row r="93">
          <cell r="A93">
            <v>90</v>
          </cell>
          <cell r="B93" t="str">
            <v>МУДРАЯ Евгения</v>
          </cell>
          <cell r="C93">
            <v>10004623244</v>
          </cell>
          <cell r="D93">
            <v>32164</v>
          </cell>
          <cell r="E93" t="str">
            <v>ЗМС</v>
          </cell>
          <cell r="F93" t="str">
            <v>Москва</v>
          </cell>
          <cell r="G93" t="str">
            <v>ГБУ ДО "МГФСО"</v>
          </cell>
          <cell r="K93" t="str">
            <v>х</v>
          </cell>
          <cell r="L93" t="str">
            <v>х</v>
          </cell>
          <cell r="M93" t="str">
            <v>х</v>
          </cell>
        </row>
        <row r="94">
          <cell r="A94">
            <v>91</v>
          </cell>
          <cell r="B94" t="str">
            <v>МУРЗИНА Ирина</v>
          </cell>
          <cell r="C94">
            <v>10036077112</v>
          </cell>
          <cell r="D94">
            <v>38092</v>
          </cell>
          <cell r="E94" t="str">
            <v>МС</v>
          </cell>
          <cell r="F94" t="str">
            <v>Москва</v>
          </cell>
          <cell r="G94" t="str">
            <v>ГБУ ДО "МГФСО"</v>
          </cell>
          <cell r="L94" t="str">
            <v>х</v>
          </cell>
          <cell r="M94" t="str">
            <v>х</v>
          </cell>
        </row>
        <row r="95">
          <cell r="A95">
            <v>92</v>
          </cell>
          <cell r="B95" t="str">
            <v>СПИРИНА Дарья</v>
          </cell>
          <cell r="C95">
            <v>10015267578</v>
          </cell>
          <cell r="D95">
            <v>36846</v>
          </cell>
          <cell r="E95" t="str">
            <v>МС</v>
          </cell>
          <cell r="F95" t="str">
            <v>Москва</v>
          </cell>
          <cell r="G95" t="str">
            <v>ГБУ ДО "МГФСО"</v>
          </cell>
          <cell r="K95" t="str">
            <v>х</v>
          </cell>
          <cell r="M95" t="str">
            <v>х</v>
          </cell>
        </row>
        <row r="96">
          <cell r="A96">
            <v>93</v>
          </cell>
          <cell r="B96" t="str">
            <v>АРТЕМОВА Вера</v>
          </cell>
          <cell r="C96">
            <v>10102050650</v>
          </cell>
          <cell r="D96">
            <v>38399</v>
          </cell>
          <cell r="E96" t="str">
            <v>МС</v>
          </cell>
          <cell r="F96" t="str">
            <v>Москва</v>
          </cell>
          <cell r="G96" t="str">
            <v xml:space="preserve">ГБУ ДО "ФСО "Юность Москвы" </v>
          </cell>
          <cell r="I96" t="str">
            <v>х</v>
          </cell>
          <cell r="J96" t="str">
            <v>х</v>
          </cell>
        </row>
        <row r="97">
          <cell r="A97">
            <v>94</v>
          </cell>
          <cell r="B97" t="str">
            <v>БЛАГОДАРОВА Варвара</v>
          </cell>
          <cell r="C97">
            <v>10077949584</v>
          </cell>
          <cell r="D97">
            <v>37972</v>
          </cell>
          <cell r="E97" t="str">
            <v>МС</v>
          </cell>
          <cell r="F97" t="str">
            <v>Москва</v>
          </cell>
          <cell r="G97" t="str">
            <v xml:space="preserve">ГБУ ДО "ФСО "Юность Москвы" </v>
          </cell>
          <cell r="H97" t="str">
            <v>х</v>
          </cell>
          <cell r="I97" t="str">
            <v>х</v>
          </cell>
          <cell r="J97" t="str">
            <v>х</v>
          </cell>
        </row>
        <row r="98">
          <cell r="A98">
            <v>95</v>
          </cell>
          <cell r="B98" t="str">
            <v>ФАРАФОНТОВА Елизавета</v>
          </cell>
          <cell r="C98">
            <v>10112709637</v>
          </cell>
          <cell r="D98">
            <v>39296</v>
          </cell>
          <cell r="E98" t="str">
            <v>КМС</v>
          </cell>
          <cell r="F98" t="str">
            <v>Москва</v>
          </cell>
          <cell r="G98" t="str">
            <v xml:space="preserve">ГБУ ДО "ФСО "Юность Москвы" </v>
          </cell>
          <cell r="H98" t="str">
            <v>х</v>
          </cell>
          <cell r="I98" t="str">
            <v>х</v>
          </cell>
          <cell r="J98" t="str">
            <v>х</v>
          </cell>
        </row>
        <row r="99">
          <cell r="A99">
            <v>96</v>
          </cell>
          <cell r="B99" t="str">
            <v>БОГОМОЛОВА Елизавета</v>
          </cell>
          <cell r="C99">
            <v>10078794700</v>
          </cell>
          <cell r="D99">
            <v>37812</v>
          </cell>
          <cell r="E99" t="str">
            <v>МС</v>
          </cell>
          <cell r="F99" t="str">
            <v>Москва</v>
          </cell>
          <cell r="G99" t="str">
            <v xml:space="preserve">ГБУ ДО "ФСО "Юность Москвы" </v>
          </cell>
          <cell r="H99" t="str">
            <v>х</v>
          </cell>
          <cell r="I99" t="str">
            <v>х</v>
          </cell>
          <cell r="J99" t="str">
            <v>х</v>
          </cell>
        </row>
        <row r="100">
          <cell r="A100">
            <v>97</v>
          </cell>
          <cell r="B100" t="str">
            <v>ЛЫСЕНКО Алина</v>
          </cell>
          <cell r="C100">
            <v>10090187550</v>
          </cell>
          <cell r="D100">
            <v>37758</v>
          </cell>
          <cell r="E100" t="str">
            <v>МСМК</v>
          </cell>
          <cell r="F100" t="str">
            <v>Москва</v>
          </cell>
          <cell r="G100" t="str">
            <v xml:space="preserve">ГБУ ДО "ФСО "Юность Москвы" </v>
          </cell>
          <cell r="H100" t="str">
            <v>х</v>
          </cell>
          <cell r="I100" t="str">
            <v>х</v>
          </cell>
          <cell r="J100" t="str">
            <v>х</v>
          </cell>
        </row>
        <row r="101">
          <cell r="A101">
            <v>98</v>
          </cell>
          <cell r="B101" t="str">
            <v>СМИРНОВА Анна</v>
          </cell>
          <cell r="C101">
            <v>10083844154</v>
          </cell>
          <cell r="D101">
            <v>39353</v>
          </cell>
          <cell r="E101" t="str">
            <v>КМС</v>
          </cell>
          <cell r="F101" t="str">
            <v>Москва</v>
          </cell>
          <cell r="G101" t="str">
            <v>ГБУ ДО "Московская академия велосипедного спорта"</v>
          </cell>
          <cell r="L101" t="str">
            <v>х</v>
          </cell>
          <cell r="M101" t="str">
            <v>х</v>
          </cell>
        </row>
        <row r="102">
          <cell r="A102">
            <v>99</v>
          </cell>
          <cell r="B102" t="str">
            <v>БУРЛАКОВА Яна</v>
          </cell>
          <cell r="C102">
            <v>10034919778</v>
          </cell>
          <cell r="D102">
            <v>36739</v>
          </cell>
          <cell r="E102" t="str">
            <v>ЗМС</v>
          </cell>
          <cell r="F102" t="str">
            <v>Москва,Удмуртская Республика</v>
          </cell>
          <cell r="G102" t="str">
            <v>ГБПОУ "МССУОР №2" Москомспорта- Динамо</v>
          </cell>
          <cell r="H102" t="str">
            <v>х</v>
          </cell>
          <cell r="I102" t="str">
            <v>х</v>
          </cell>
          <cell r="J102" t="str">
            <v>х</v>
          </cell>
        </row>
        <row r="103">
          <cell r="A103">
            <v>100</v>
          </cell>
          <cell r="B103" t="str">
            <v>БОСЯКОВА Варвара</v>
          </cell>
          <cell r="C103">
            <v>10075689686</v>
          </cell>
          <cell r="D103">
            <v>38310</v>
          </cell>
          <cell r="E103" t="str">
            <v>МСМК</v>
          </cell>
          <cell r="F103" t="str">
            <v>Республика Беларусь</v>
          </cell>
          <cell r="G103" t="str">
            <v>РЦОП по велосипедному спорту и ледовым видам спорта (Беларусь)</v>
          </cell>
          <cell r="I103" t="str">
            <v>х</v>
          </cell>
          <cell r="J103" t="str">
            <v>х</v>
          </cell>
        </row>
        <row r="104">
          <cell r="A104">
            <v>101</v>
          </cell>
          <cell r="B104" t="str">
            <v>БИРЮК Каролина</v>
          </cell>
          <cell r="C104">
            <v>10010177809</v>
          </cell>
          <cell r="D104">
            <v>35906</v>
          </cell>
          <cell r="E104" t="str">
            <v>МСМК</v>
          </cell>
          <cell r="F104" t="str">
            <v>Республика Беларусь</v>
          </cell>
          <cell r="G104" t="str">
            <v>РЦОП по велосипедному спорту и ледовым видам спорта (Беларусь)</v>
          </cell>
          <cell r="L104" t="str">
            <v>х</v>
          </cell>
          <cell r="M104" t="str">
            <v>х</v>
          </cell>
        </row>
        <row r="105">
          <cell r="A105">
            <v>102</v>
          </cell>
          <cell r="B105" t="str">
            <v>КИПТИКОВА Анастасия</v>
          </cell>
          <cell r="C105">
            <v>10015981944</v>
          </cell>
          <cell r="D105">
            <v>36382</v>
          </cell>
          <cell r="E105" t="str">
            <v>МСМК</v>
          </cell>
          <cell r="F105" t="str">
            <v>Республика Беларусь</v>
          </cell>
          <cell r="G105" t="str">
            <v>РЦОП по велосипедному спорту и ледовым видам спорта (Беларусь)</v>
          </cell>
          <cell r="L105" t="str">
            <v>х</v>
          </cell>
          <cell r="M105" t="str">
            <v>х</v>
          </cell>
        </row>
        <row r="106">
          <cell r="A106">
            <v>103</v>
          </cell>
          <cell r="B106" t="str">
            <v>КОРОТКИНА Алина</v>
          </cell>
          <cell r="C106">
            <v>10076721122</v>
          </cell>
          <cell r="D106">
            <v>38089</v>
          </cell>
          <cell r="E106" t="str">
            <v>МС</v>
          </cell>
          <cell r="F106" t="str">
            <v>Республика Беларусь</v>
          </cell>
          <cell r="G106" t="str">
            <v>РЦОП по велосипедному спорту и ледовым видам спорта (Беларусь)</v>
          </cell>
          <cell r="L106" t="str">
            <v>х</v>
          </cell>
          <cell r="M106" t="str">
            <v>х</v>
          </cell>
        </row>
        <row r="107">
          <cell r="A107">
            <v>104</v>
          </cell>
          <cell r="B107" t="str">
            <v>АНТОНОВА Наталия</v>
          </cell>
          <cell r="C107">
            <v>10009045636</v>
          </cell>
          <cell r="D107">
            <v>34844</v>
          </cell>
          <cell r="E107" t="str">
            <v>ЗМС</v>
          </cell>
          <cell r="F107" t="str">
            <v>Санкт-Петербург</v>
          </cell>
          <cell r="G107" t="str">
            <v>ГБУ ДО СШОР им В.Коренькова</v>
          </cell>
          <cell r="H107" t="str">
            <v>х</v>
          </cell>
          <cell r="I107" t="str">
            <v>х</v>
          </cell>
          <cell r="J107" t="str">
            <v>х</v>
          </cell>
        </row>
        <row r="108">
          <cell r="A108">
            <v>105</v>
          </cell>
          <cell r="B108" t="str">
            <v>ГНИДЕНКО Екатерина</v>
          </cell>
          <cell r="C108">
            <v>10006462305</v>
          </cell>
          <cell r="D108">
            <v>33949</v>
          </cell>
          <cell r="E108" t="str">
            <v>МСМК</v>
          </cell>
          <cell r="F108" t="str">
            <v>Санкт-Петербург</v>
          </cell>
          <cell r="G108" t="str">
            <v>ГБУ ДО СШОР им В.Коренькова</v>
          </cell>
          <cell r="H108" t="str">
            <v>х</v>
          </cell>
          <cell r="I108" t="str">
            <v>х</v>
          </cell>
          <cell r="J108" t="str">
            <v>х</v>
          </cell>
        </row>
        <row r="109">
          <cell r="A109">
            <v>106</v>
          </cell>
          <cell r="B109" t="str">
            <v>КЛИМЕНКО Эвелина</v>
          </cell>
          <cell r="C109">
            <v>10090053164</v>
          </cell>
          <cell r="D109">
            <v>39217</v>
          </cell>
          <cell r="E109" t="str">
            <v>КМС</v>
          </cell>
          <cell r="F109" t="str">
            <v>Санкт-Петербург</v>
          </cell>
          <cell r="G109" t="str">
            <v>СПБ ГБПОУ УОР № 1</v>
          </cell>
          <cell r="H109" t="str">
            <v>х</v>
          </cell>
          <cell r="I109" t="str">
            <v>х</v>
          </cell>
          <cell r="J109" t="str">
            <v>х</v>
          </cell>
        </row>
        <row r="110">
          <cell r="A110">
            <v>107</v>
          </cell>
          <cell r="B110" t="str">
            <v>БЕЛЯЕВА Мария</v>
          </cell>
          <cell r="C110">
            <v>10137422207</v>
          </cell>
          <cell r="D110">
            <v>39866</v>
          </cell>
          <cell r="E110" t="str">
            <v>КМС</v>
          </cell>
          <cell r="F110" t="str">
            <v>Санкт-Петербург</v>
          </cell>
          <cell r="G110" t="str">
            <v>СПБ ГБПОУ УОР № 1</v>
          </cell>
          <cell r="H110" t="str">
            <v>х</v>
          </cell>
          <cell r="I110" t="str">
            <v>х</v>
          </cell>
          <cell r="J110" t="str">
            <v>х</v>
          </cell>
        </row>
        <row r="111">
          <cell r="A111">
            <v>108</v>
          </cell>
          <cell r="B111" t="str">
            <v>БЕЛЯЕВА Анна</v>
          </cell>
          <cell r="C111">
            <v>10128589850</v>
          </cell>
          <cell r="D111">
            <v>38965</v>
          </cell>
          <cell r="E111" t="str">
            <v>МС</v>
          </cell>
          <cell r="F111" t="str">
            <v>Санкт-Петербург</v>
          </cell>
          <cell r="G111" t="str">
            <v>СПБ ГБПОУ УОР № 1</v>
          </cell>
          <cell r="H111" t="str">
            <v>х</v>
          </cell>
          <cell r="I111" t="str">
            <v>х</v>
          </cell>
          <cell r="J111" t="str">
            <v>х</v>
          </cell>
        </row>
        <row r="112">
          <cell r="A112">
            <v>109</v>
          </cell>
          <cell r="B112" t="str">
            <v>ЧЕРТИХИНА Юлия</v>
          </cell>
          <cell r="C112">
            <v>10080748238</v>
          </cell>
          <cell r="D112">
            <v>39121</v>
          </cell>
          <cell r="E112" t="str">
            <v>МС</v>
          </cell>
          <cell r="F112" t="str">
            <v>Санкт-Петербург</v>
          </cell>
          <cell r="G112" t="str">
            <v>СПБ ГБПОУ УОР № 1</v>
          </cell>
          <cell r="H112" t="str">
            <v>х</v>
          </cell>
          <cell r="I112" t="str">
            <v>х</v>
          </cell>
          <cell r="J112" t="str">
            <v>х</v>
          </cell>
        </row>
        <row r="113">
          <cell r="A113">
            <v>110</v>
          </cell>
          <cell r="B113" t="str">
            <v>СИБАЕВА Снежана</v>
          </cell>
          <cell r="C113">
            <v>10143149146</v>
          </cell>
          <cell r="D113">
            <v>39402</v>
          </cell>
          <cell r="E113" t="str">
            <v>КМС</v>
          </cell>
          <cell r="F113" t="str">
            <v>Санкт-Петербург</v>
          </cell>
          <cell r="G113" t="str">
            <v>СПБ ГБПОУ УОР № 1</v>
          </cell>
          <cell r="H113" t="str">
            <v>х</v>
          </cell>
          <cell r="I113" t="str">
            <v>х</v>
          </cell>
          <cell r="J113" t="str">
            <v>х</v>
          </cell>
        </row>
        <row r="114">
          <cell r="A114">
            <v>111</v>
          </cell>
          <cell r="B114" t="str">
            <v>ГУЦА Дарья</v>
          </cell>
          <cell r="C114">
            <v>10091971239</v>
          </cell>
          <cell r="D114">
            <v>38975</v>
          </cell>
          <cell r="E114" t="str">
            <v>МС</v>
          </cell>
          <cell r="F114" t="str">
            <v>Санкт-Петербург</v>
          </cell>
          <cell r="G114" t="str">
            <v>СПБ ГБПОУ УОР № 1</v>
          </cell>
          <cell r="H114" t="str">
            <v>х</v>
          </cell>
          <cell r="I114" t="str">
            <v>х</v>
          </cell>
          <cell r="J114" t="str">
            <v>х</v>
          </cell>
        </row>
        <row r="115">
          <cell r="A115">
            <v>112</v>
          </cell>
          <cell r="B115" t="str">
            <v>ИМИНОВА Камила</v>
          </cell>
          <cell r="C115">
            <v>10090420653</v>
          </cell>
          <cell r="D115">
            <v>38763</v>
          </cell>
          <cell r="E115" t="str">
            <v>МС</v>
          </cell>
          <cell r="F115" t="str">
            <v>Санкт-Петербург</v>
          </cell>
          <cell r="G115" t="str">
            <v>СПБ ГБПОУ УОР № 1</v>
          </cell>
          <cell r="H115" t="str">
            <v>х</v>
          </cell>
          <cell r="I115" t="str">
            <v>х</v>
          </cell>
          <cell r="J115" t="str">
            <v>х</v>
          </cell>
        </row>
        <row r="116">
          <cell r="A116">
            <v>113</v>
          </cell>
          <cell r="B116" t="str">
            <v>НОВОЛОДСКАЯ Ангелина</v>
          </cell>
          <cell r="C116">
            <v>10124975083</v>
          </cell>
          <cell r="D116">
            <v>40017</v>
          </cell>
          <cell r="E116" t="str">
            <v>КМС</v>
          </cell>
          <cell r="F116" t="str">
            <v>Санкт-Петербург</v>
          </cell>
          <cell r="G116" t="str">
            <v>СПБ ГБУ ДО СШОР "ШВСМ по велоспорту и триатлону"</v>
          </cell>
          <cell r="K116" t="str">
            <v>х</v>
          </cell>
          <cell r="L116" t="str">
            <v>х</v>
          </cell>
          <cell r="M116" t="str">
            <v>х</v>
          </cell>
        </row>
        <row r="117">
          <cell r="A117">
            <v>114</v>
          </cell>
          <cell r="B117" t="str">
            <v>ВАЛГОНЕН Валерия</v>
          </cell>
          <cell r="C117">
            <v>10049916685</v>
          </cell>
          <cell r="D117">
            <v>37678</v>
          </cell>
          <cell r="E117" t="str">
            <v>МСМК</v>
          </cell>
          <cell r="F117" t="str">
            <v>Санкт-Петербург</v>
          </cell>
          <cell r="G117" t="str">
            <v>СПБ ГБУ ДО СШОР "ШВСМ по велоспорту и триатлону"</v>
          </cell>
          <cell r="K117" t="str">
            <v>х</v>
          </cell>
          <cell r="L117" t="str">
            <v>х</v>
          </cell>
          <cell r="M117" t="str">
            <v>х</v>
          </cell>
        </row>
        <row r="118">
          <cell r="A118">
            <v>115</v>
          </cell>
          <cell r="B118" t="str">
            <v>СМИРНОВА Диана</v>
          </cell>
          <cell r="C118">
            <v>10094559422</v>
          </cell>
          <cell r="D118">
            <v>38505</v>
          </cell>
          <cell r="E118" t="str">
            <v>МС</v>
          </cell>
          <cell r="F118" t="str">
            <v>Санкт-Петербург</v>
          </cell>
          <cell r="G118" t="str">
            <v>СПБ ГБУ ДО СШОР "ШВСМ по велоспорту и триатлону"</v>
          </cell>
          <cell r="K118" t="str">
            <v>х</v>
          </cell>
          <cell r="L118" t="str">
            <v>х</v>
          </cell>
          <cell r="M118" t="str">
            <v>х</v>
          </cell>
        </row>
        <row r="119">
          <cell r="A119">
            <v>116</v>
          </cell>
          <cell r="B119" t="str">
            <v>ДАНЬШИНА Полина</v>
          </cell>
          <cell r="C119">
            <v>10111632836</v>
          </cell>
          <cell r="D119">
            <v>39137</v>
          </cell>
          <cell r="E119" t="str">
            <v>МС</v>
          </cell>
          <cell r="F119" t="str">
            <v>Санкт-Петербург</v>
          </cell>
          <cell r="G119" t="str">
            <v>СПБ ГБУ ДО СШОР "ШВСМ по велоспорту и триатлону"</v>
          </cell>
          <cell r="K119" t="str">
            <v>х</v>
          </cell>
          <cell r="L119" t="str">
            <v>х</v>
          </cell>
          <cell r="M119" t="str">
            <v>х</v>
          </cell>
        </row>
        <row r="120">
          <cell r="A120">
            <v>117</v>
          </cell>
          <cell r="B120" t="str">
            <v>КОЛОНИЦКАЯ Виктория</v>
          </cell>
          <cell r="C120">
            <v>10119496506</v>
          </cell>
          <cell r="D120">
            <v>39295</v>
          </cell>
          <cell r="E120" t="str">
            <v>КМС</v>
          </cell>
          <cell r="F120" t="str">
            <v>Санкт-Петербург</v>
          </cell>
          <cell r="G120" t="str">
            <v>ГБОУ ШИ "Олимпийский резерв"</v>
          </cell>
          <cell r="H120" t="str">
            <v>х</v>
          </cell>
          <cell r="I120" t="str">
            <v>х</v>
          </cell>
          <cell r="J120" t="str">
            <v>х</v>
          </cell>
        </row>
        <row r="121">
          <cell r="A121">
            <v>118</v>
          </cell>
          <cell r="B121" t="str">
            <v>КОКАРЕВА Аглая</v>
          </cell>
          <cell r="C121">
            <v>10111631927</v>
          </cell>
          <cell r="D121">
            <v>39348</v>
          </cell>
          <cell r="E121" t="str">
            <v>МС</v>
          </cell>
          <cell r="F121" t="str">
            <v>Санкт-Петербург</v>
          </cell>
          <cell r="G121" t="str">
            <v>СПБ ГБУ ДО СШОР "ШВСМ по велоспорту и триатлону"</v>
          </cell>
          <cell r="K121" t="str">
            <v>х</v>
          </cell>
          <cell r="L121" t="str">
            <v>х</v>
          </cell>
          <cell r="M121" t="str">
            <v>х</v>
          </cell>
        </row>
        <row r="122">
          <cell r="A122">
            <v>119</v>
          </cell>
          <cell r="B122" t="str">
            <v>ЕФИМОВА Виктория</v>
          </cell>
          <cell r="C122">
            <v>10115496163</v>
          </cell>
          <cell r="D122">
            <v>38895</v>
          </cell>
          <cell r="E122" t="str">
            <v>МС</v>
          </cell>
          <cell r="F122" t="str">
            <v>Санкт-Петербург</v>
          </cell>
          <cell r="G122" t="str">
            <v>СПБ ГБПОУ УОР № 1</v>
          </cell>
          <cell r="H122" t="str">
            <v>х</v>
          </cell>
          <cell r="I122" t="str">
            <v>х</v>
          </cell>
          <cell r="J122" t="str">
            <v>х</v>
          </cell>
        </row>
        <row r="123">
          <cell r="A123">
            <v>120</v>
          </cell>
          <cell r="B123" t="str">
            <v>ГОНЧАРОВА Ольга</v>
          </cell>
          <cell r="C123">
            <v>10009045434</v>
          </cell>
          <cell r="D123">
            <v>35659</v>
          </cell>
          <cell r="E123" t="str">
            <v>МС</v>
          </cell>
          <cell r="F123" t="str">
            <v>Тульская обл.</v>
          </cell>
          <cell r="G123" t="str">
            <v>"ОКСШОР"-ГУ ТО ЦСП</v>
          </cell>
          <cell r="H123" t="str">
            <v>х</v>
          </cell>
          <cell r="J123" t="str">
            <v>х</v>
          </cell>
        </row>
        <row r="124">
          <cell r="A124">
            <v>121</v>
          </cell>
          <cell r="B124" t="str">
            <v>АНДРЕЕВА Ксения</v>
          </cell>
          <cell r="C124">
            <v>10034991217</v>
          </cell>
          <cell r="D124">
            <v>36732</v>
          </cell>
          <cell r="E124" t="str">
            <v>МСМК</v>
          </cell>
          <cell r="F124" t="str">
            <v>Тульская обл.</v>
          </cell>
          <cell r="G124" t="str">
            <v>"ОКСШОР"-ГУ ТО ЦСП</v>
          </cell>
          <cell r="H124" t="str">
            <v>х</v>
          </cell>
          <cell r="I124" t="str">
            <v>х</v>
          </cell>
          <cell r="J124" t="str">
            <v>х</v>
          </cell>
        </row>
        <row r="125">
          <cell r="A125">
            <v>122</v>
          </cell>
          <cell r="B125" t="str">
            <v>АВЕРИНА Мария</v>
          </cell>
          <cell r="C125">
            <v>10007498585</v>
          </cell>
          <cell r="D125">
            <v>34246</v>
          </cell>
          <cell r="E125" t="str">
            <v>МСМК</v>
          </cell>
          <cell r="F125" t="str">
            <v>Тульская обл.</v>
          </cell>
          <cell r="G125" t="str">
            <v>"ОКСШОР"-ГУ ТО ЦСП</v>
          </cell>
          <cell r="K125" t="str">
            <v>х</v>
          </cell>
          <cell r="L125" t="str">
            <v>х</v>
          </cell>
        </row>
        <row r="126">
          <cell r="A126">
            <v>123</v>
          </cell>
          <cell r="B126" t="str">
            <v>ИЗОТОВА Анна</v>
          </cell>
          <cell r="C126">
            <v>10094255385</v>
          </cell>
          <cell r="D126">
            <v>39316</v>
          </cell>
          <cell r="E126" t="str">
            <v>МС</v>
          </cell>
          <cell r="F126" t="str">
            <v>Тульская обл.</v>
          </cell>
          <cell r="G126" t="str">
            <v>СШОР "Велосипедный спорт"-ГУ ТО ЦСП</v>
          </cell>
          <cell r="K126" t="str">
            <v>х</v>
          </cell>
          <cell r="L126" t="str">
            <v>х</v>
          </cell>
          <cell r="M126" t="str">
            <v>х</v>
          </cell>
        </row>
        <row r="127">
          <cell r="A127">
            <v>124</v>
          </cell>
          <cell r="B127" t="str">
            <v>ЮРЧЕНКО Александра</v>
          </cell>
          <cell r="C127">
            <v>10116899027</v>
          </cell>
          <cell r="D127">
            <v>39346</v>
          </cell>
          <cell r="E127" t="str">
            <v>МС</v>
          </cell>
          <cell r="F127" t="str">
            <v>Тульская обл.</v>
          </cell>
          <cell r="G127" t="str">
            <v>СШОР "Велосипедный спорт"-ГУ ТО ЦСП</v>
          </cell>
          <cell r="K127" t="str">
            <v>х</v>
          </cell>
          <cell r="L127" t="str">
            <v>х</v>
          </cell>
          <cell r="M127" t="str">
            <v>х</v>
          </cell>
        </row>
        <row r="128">
          <cell r="A128">
            <v>125</v>
          </cell>
          <cell r="B128" t="str">
            <v>МИШИНА Алена</v>
          </cell>
          <cell r="C128">
            <v>10142595943</v>
          </cell>
          <cell r="D128">
            <v>39871</v>
          </cell>
          <cell r="E128" t="str">
            <v>КМС</v>
          </cell>
          <cell r="F128" t="str">
            <v>Тульская обл.</v>
          </cell>
          <cell r="G128" t="str">
            <v>СШОР "Велосипедный спорт"-ГУ ТО ЦСП</v>
          </cell>
          <cell r="K128" t="str">
            <v>х</v>
          </cell>
          <cell r="L128" t="str">
            <v>х</v>
          </cell>
        </row>
        <row r="129">
          <cell r="A129">
            <v>126</v>
          </cell>
          <cell r="B129" t="str">
            <v>АБАЙДУЛЛИНА Инна</v>
          </cell>
          <cell r="C129">
            <v>10036076809</v>
          </cell>
          <cell r="D129">
            <v>37700</v>
          </cell>
          <cell r="E129" t="str">
            <v>МС</v>
          </cell>
          <cell r="F129" t="str">
            <v>Тульская обл.</v>
          </cell>
          <cell r="G129" t="str">
            <v>"ОКСШОР"-ГУ ТО ЦСП</v>
          </cell>
          <cell r="K129" t="str">
            <v>х</v>
          </cell>
          <cell r="L129" t="str">
            <v>х</v>
          </cell>
        </row>
        <row r="130">
          <cell r="A130">
            <v>127</v>
          </cell>
          <cell r="B130" t="str">
            <v>ФЛОРИНСКАЯ Яна</v>
          </cell>
          <cell r="C130">
            <v>10142115084</v>
          </cell>
          <cell r="D130">
            <v>31040</v>
          </cell>
          <cell r="E130" t="str">
            <v>КМС</v>
          </cell>
          <cell r="F130" t="str">
            <v>Тульская обл.</v>
          </cell>
          <cell r="G130" t="str">
            <v>СШОР "Велосипедный спорт"-ГУ ТО ЦСП</v>
          </cell>
          <cell r="I130" t="str">
            <v>х</v>
          </cell>
          <cell r="K130" t="str">
            <v>х</v>
          </cell>
          <cell r="L130" t="str">
            <v>х</v>
          </cell>
        </row>
        <row r="131">
          <cell r="A131">
            <v>128</v>
          </cell>
          <cell r="B131" t="str">
            <v>ЕВЛАНОВА Екатерина</v>
          </cell>
          <cell r="C131">
            <v>10091970532</v>
          </cell>
          <cell r="D131">
            <v>39047</v>
          </cell>
          <cell r="E131" t="str">
            <v>МС</v>
          </cell>
          <cell r="F131" t="str">
            <v>Тульская обл.</v>
          </cell>
          <cell r="G131" t="str">
            <v>СШОР "Велосипедный спорт"-ГУ ТО ЦСП</v>
          </cell>
          <cell r="H131" t="str">
            <v>х</v>
          </cell>
          <cell r="J131" t="str">
            <v>х</v>
          </cell>
        </row>
        <row r="132">
          <cell r="A132">
            <v>129</v>
          </cell>
          <cell r="B132" t="str">
            <v>БЕССОНОВА София</v>
          </cell>
          <cell r="C132">
            <v>10090442679</v>
          </cell>
          <cell r="D132">
            <v>38772</v>
          </cell>
          <cell r="E132" t="str">
            <v>КМС</v>
          </cell>
          <cell r="F132" t="str">
            <v>Тульская обл.</v>
          </cell>
          <cell r="G132" t="str">
            <v>СШОР "Велосипедный спорт"-ГУ ТО ЦСП</v>
          </cell>
          <cell r="H132" t="str">
            <v>х</v>
          </cell>
          <cell r="I132" t="str">
            <v>х</v>
          </cell>
        </row>
        <row r="133">
          <cell r="A133">
            <v>130</v>
          </cell>
          <cell r="B133" t="str">
            <v>ХАЙБУЛЛАЕВА Виолетта</v>
          </cell>
          <cell r="C133">
            <v>10095066650</v>
          </cell>
          <cell r="D133">
            <v>38905</v>
          </cell>
          <cell r="E133" t="str">
            <v>КМС</v>
          </cell>
          <cell r="F133" t="str">
            <v>Тульская обл.</v>
          </cell>
          <cell r="G133" t="str">
            <v>СШОР "Велосипедный спорт"-ГУ ТО ЦСП</v>
          </cell>
          <cell r="H133" t="str">
            <v>х</v>
          </cell>
          <cell r="I133" t="str">
            <v>х</v>
          </cell>
          <cell r="J133" t="str">
            <v>х</v>
          </cell>
        </row>
        <row r="134">
          <cell r="A134">
            <v>131</v>
          </cell>
          <cell r="B134" t="str">
            <v>ФРОЛОВА Наталья</v>
          </cell>
          <cell r="C134">
            <v>10009721505</v>
          </cell>
          <cell r="D134">
            <v>35616</v>
          </cell>
          <cell r="E134" t="str">
            <v>МС</v>
          </cell>
          <cell r="F134" t="str">
            <v>Тульская обл.,Воронежская обл.</v>
          </cell>
          <cell r="G134" t="str">
            <v>"ОКСШОР"-ГУ ТО ЦСП/Воронежская обл.</v>
          </cell>
          <cell r="K134" t="str">
            <v>х</v>
          </cell>
          <cell r="L134" t="str">
            <v>х</v>
          </cell>
        </row>
        <row r="135">
          <cell r="A135">
            <v>132</v>
          </cell>
          <cell r="B135" t="str">
            <v>КЛИМОВА Диана</v>
          </cell>
          <cell r="C135">
            <v>10009183557</v>
          </cell>
          <cell r="D135">
            <v>35346</v>
          </cell>
          <cell r="E135" t="str">
            <v>МСМК</v>
          </cell>
          <cell r="F135" t="str">
            <v>Тульская обл.,Тюменская обл.</v>
          </cell>
          <cell r="G135" t="str">
            <v>"ОКСШОР"-ГУ ТО ЦСП/Тюменская обл.</v>
          </cell>
          <cell r="K135" t="str">
            <v>х</v>
          </cell>
          <cell r="L135" t="str">
            <v>х</v>
          </cell>
        </row>
        <row r="136">
          <cell r="A136">
            <v>133</v>
          </cell>
          <cell r="B136" t="str">
            <v>ГОНЧАРОВА Александра</v>
          </cell>
          <cell r="C136">
            <v>10006462709</v>
          </cell>
          <cell r="D136">
            <v>33903</v>
          </cell>
          <cell r="E136" t="str">
            <v>МСМК</v>
          </cell>
          <cell r="F136" t="str">
            <v>Самарская обл.</v>
          </cell>
          <cell r="G136" t="str">
            <v>ГАУ ДО СО СШОР № 7</v>
          </cell>
          <cell r="L136" t="str">
            <v>х</v>
          </cell>
        </row>
        <row r="140">
          <cell r="A140">
            <v>134</v>
          </cell>
          <cell r="B140" t="str">
            <v>ПУШКАРЕВ Ярослав</v>
          </cell>
          <cell r="C140">
            <v>10133902723</v>
          </cell>
          <cell r="D140">
            <v>39552</v>
          </cell>
          <cell r="E140" t="str">
            <v>КМС</v>
          </cell>
          <cell r="F140" t="str">
            <v>Санкт-Петербург</v>
          </cell>
          <cell r="G140" t="str">
            <v>ГОШИОР</v>
          </cell>
        </row>
        <row r="141">
          <cell r="A141">
            <v>135</v>
          </cell>
          <cell r="B141" t="str">
            <v>РАЕВ Фома</v>
          </cell>
          <cell r="C141">
            <v>10142424474</v>
          </cell>
          <cell r="D141">
            <v>40048</v>
          </cell>
          <cell r="E141" t="str">
            <v>КМС</v>
          </cell>
          <cell r="F141" t="str">
            <v>Санкт-Петербург</v>
          </cell>
          <cell r="G141" t="str">
            <v>СПБ ГБПОУ УОР № 1</v>
          </cell>
        </row>
        <row r="142">
          <cell r="A142">
            <v>136</v>
          </cell>
          <cell r="B142" t="str">
            <v>НАДРШИН Тимур</v>
          </cell>
          <cell r="C142">
            <v>10113217370</v>
          </cell>
          <cell r="D142">
            <v>39816</v>
          </cell>
          <cell r="E142" t="str">
            <v>КМС</v>
          </cell>
          <cell r="F142" t="str">
            <v>Санкт-Петербург</v>
          </cell>
          <cell r="G142" t="str">
            <v>СПБ ГБПОУ УОР № 1</v>
          </cell>
        </row>
        <row r="143">
          <cell r="A143">
            <v>137</v>
          </cell>
          <cell r="B143" t="str">
            <v>МОКЕЕВ Захар</v>
          </cell>
          <cell r="C143">
            <v>10142219636</v>
          </cell>
          <cell r="D143">
            <v>39466</v>
          </cell>
          <cell r="E143" t="str">
            <v>КМС</v>
          </cell>
          <cell r="F143" t="str">
            <v>Санкт-Петербург</v>
          </cell>
          <cell r="G143" t="str">
            <v>СПБ ГБПОУ УОР № 1</v>
          </cell>
        </row>
        <row r="144">
          <cell r="A144">
            <v>138</v>
          </cell>
          <cell r="B144" t="str">
            <v>ГИЧКИН Артем</v>
          </cell>
          <cell r="C144">
            <v>10132137121</v>
          </cell>
          <cell r="D144">
            <v>39699</v>
          </cell>
          <cell r="E144" t="str">
            <v>КМС</v>
          </cell>
          <cell r="F144" t="str">
            <v>Санкт-Петербург</v>
          </cell>
          <cell r="G144" t="str">
            <v>ГОШИОР</v>
          </cell>
        </row>
        <row r="145">
          <cell r="A145">
            <v>139</v>
          </cell>
          <cell r="B145" t="str">
            <v>СВИЛОВСКИЙ Данил</v>
          </cell>
          <cell r="C145">
            <v>10125311957</v>
          </cell>
          <cell r="D145">
            <v>39525</v>
          </cell>
          <cell r="E145" t="str">
            <v>КМС</v>
          </cell>
          <cell r="F145" t="str">
            <v>Санкт-Петербург</v>
          </cell>
          <cell r="G145" t="str">
            <v>СПб ГБУ ДО СШОР "ШВСМ по велоспорту и триатлону"(Локосфинкс"</v>
          </cell>
        </row>
        <row r="146">
          <cell r="A146">
            <v>140</v>
          </cell>
          <cell r="B146" t="str">
            <v>СВИЛОВСКИЙ Денис</v>
          </cell>
          <cell r="C146">
            <v>10125311856</v>
          </cell>
          <cell r="D146">
            <v>39525</v>
          </cell>
          <cell r="E146" t="str">
            <v>КМС</v>
          </cell>
          <cell r="F146" t="str">
            <v>Санкт-Петербург</v>
          </cell>
          <cell r="G146" t="str">
            <v>СПб ГБУ ДО СШОР "ШВСМ по велоспорту и триатлону"(Локосфинкс"</v>
          </cell>
        </row>
        <row r="147">
          <cell r="A147">
            <v>141</v>
          </cell>
          <cell r="B147" t="str">
            <v>НОВОЛОДСКИЙ Ростислав</v>
          </cell>
          <cell r="C147">
            <v>10125311654</v>
          </cell>
          <cell r="D147">
            <v>39586</v>
          </cell>
          <cell r="E147" t="str">
            <v>КМС</v>
          </cell>
          <cell r="F147" t="str">
            <v>Санкт-Петербург</v>
          </cell>
          <cell r="G147" t="str">
            <v>СПб ГБУ ДО СШОР "ШВСМ по велоспорту и триатлону"(Локосфинкс"</v>
          </cell>
        </row>
        <row r="148">
          <cell r="A148">
            <v>142</v>
          </cell>
          <cell r="B148" t="str">
            <v>БЛОХИН Кирилл</v>
          </cell>
          <cell r="C148">
            <v>10115493638</v>
          </cell>
          <cell r="D148">
            <v>39608</v>
          </cell>
          <cell r="E148" t="str">
            <v>КМС</v>
          </cell>
          <cell r="F148" t="str">
            <v>Санкт-Петербург</v>
          </cell>
          <cell r="G148" t="str">
            <v>СПб ГБУ ДО СШОР "ШВСМ по велоспорту и триатлону"(Локосфинкс"</v>
          </cell>
        </row>
        <row r="149">
          <cell r="A149">
            <v>143</v>
          </cell>
          <cell r="B149" t="str">
            <v>ВЕШНЯКОВ Даниил</v>
          </cell>
          <cell r="C149">
            <v>10137307322</v>
          </cell>
          <cell r="D149">
            <v>39527</v>
          </cell>
          <cell r="E149" t="str">
            <v>КМС</v>
          </cell>
          <cell r="F149" t="str">
            <v>Санкт-Петербург</v>
          </cell>
          <cell r="G149" t="str">
            <v>СПб ГБУ ДО СШОР "ШВСМ по велоспорту и триатлону"(Локосфинкс"</v>
          </cell>
        </row>
        <row r="150">
          <cell r="A150">
            <v>144</v>
          </cell>
          <cell r="B150" t="str">
            <v>СМИРНОВ Андрей</v>
          </cell>
          <cell r="C150">
            <v>10137306312</v>
          </cell>
          <cell r="D150">
            <v>39974</v>
          </cell>
          <cell r="E150" t="str">
            <v>КМС</v>
          </cell>
          <cell r="F150" t="str">
            <v>Санкт-Петербург</v>
          </cell>
          <cell r="G150" t="str">
            <v>СПб ГБУ ДО СШОР "ШВСМ по велоспорту и триатлону"(Локосфинкс"</v>
          </cell>
        </row>
        <row r="151">
          <cell r="A151">
            <v>145</v>
          </cell>
          <cell r="B151" t="str">
            <v>ЗЫРЯНОВ Кирилл</v>
          </cell>
          <cell r="C151">
            <v>10148051686</v>
          </cell>
          <cell r="D151">
            <v>40324</v>
          </cell>
          <cell r="E151" t="str">
            <v>КМС</v>
          </cell>
          <cell r="F151" t="str">
            <v>Санкт-Петербург</v>
          </cell>
          <cell r="G151" t="str">
            <v>СПб ГБУ ДО СШОР "ШВСМ по велоспорту и триатлону"(Локосфинкс"</v>
          </cell>
        </row>
        <row r="153">
          <cell r="A153">
            <v>146</v>
          </cell>
          <cell r="B153" t="str">
            <v>АВДЕЕВА Мария</v>
          </cell>
          <cell r="C153">
            <v>10144646380</v>
          </cell>
          <cell r="D153">
            <v>40348</v>
          </cell>
          <cell r="E153" t="str">
            <v>КМС</v>
          </cell>
          <cell r="F153" t="str">
            <v>Санкт-Петербург</v>
          </cell>
          <cell r="G153" t="str">
            <v>СПБ ГБПОУ УОР № 1</v>
          </cell>
        </row>
        <row r="154">
          <cell r="A154">
            <v>147</v>
          </cell>
          <cell r="B154" t="str">
            <v>ПЕРШИНА Анастасия</v>
          </cell>
          <cell r="C154">
            <v>10127613180</v>
          </cell>
          <cell r="D154">
            <v>39810</v>
          </cell>
          <cell r="E154" t="str">
            <v>КМС</v>
          </cell>
          <cell r="F154" t="str">
            <v>Санкт-Петербург</v>
          </cell>
          <cell r="G154" t="str">
            <v>СПБ ГБПОУ УОР № 1</v>
          </cell>
        </row>
        <row r="155">
          <cell r="A155">
            <v>148</v>
          </cell>
          <cell r="B155" t="str">
            <v>ЛОСЕВА Анфиса</v>
          </cell>
          <cell r="C155">
            <v>10132012435</v>
          </cell>
          <cell r="D155">
            <v>39524</v>
          </cell>
          <cell r="E155" t="str">
            <v>КМС</v>
          </cell>
          <cell r="F155" t="str">
            <v>Санкт-Петербург</v>
          </cell>
          <cell r="G155" t="str">
            <v>ГОШИОР</v>
          </cell>
        </row>
        <row r="156">
          <cell r="A156">
            <v>149</v>
          </cell>
          <cell r="B156" t="str">
            <v>РУЛЕВА Анастасия</v>
          </cell>
          <cell r="C156">
            <v>10144647390</v>
          </cell>
          <cell r="D156">
            <v>39954</v>
          </cell>
          <cell r="E156" t="str">
            <v>1 СР</v>
          </cell>
          <cell r="F156" t="str">
            <v>Санкт-Петербург</v>
          </cell>
          <cell r="G156" t="str">
            <v>ГОШИОР</v>
          </cell>
        </row>
        <row r="157">
          <cell r="A157">
            <v>150</v>
          </cell>
          <cell r="B157" t="str">
            <v>КОЗЫРЬ Александр</v>
          </cell>
          <cell r="D157">
            <v>40311</v>
          </cell>
          <cell r="F157" t="str">
            <v>Санкт-Петербург</v>
          </cell>
          <cell r="G157" t="str">
            <v>СПб ГБУ ДО СШОР "ШВСМ по велоспорту и триатлону"</v>
          </cell>
        </row>
        <row r="158">
          <cell r="A158">
            <v>151</v>
          </cell>
          <cell r="B158" t="str">
            <v>ЯРМОЛЮК Александр</v>
          </cell>
          <cell r="D158">
            <v>40279</v>
          </cell>
          <cell r="F158" t="str">
            <v>Санкт-Петербург</v>
          </cell>
          <cell r="G158" t="str">
            <v>СПб ГБУ ДО СШОР "ШВСМ по велоспорту и триатлону"</v>
          </cell>
        </row>
        <row r="159">
          <cell r="A159">
            <v>152</v>
          </cell>
          <cell r="B159" t="str">
            <v>ДВОЙНИКОВ Вадим</v>
          </cell>
          <cell r="D159">
            <v>40252</v>
          </cell>
          <cell r="F159" t="str">
            <v>Санкт-Петербург</v>
          </cell>
          <cell r="G159" t="str">
            <v>СПб ГБУ ДО СШОР "ШВСМ по велоспорту и триатлону"</v>
          </cell>
        </row>
        <row r="160">
          <cell r="A160">
            <v>153</v>
          </cell>
          <cell r="B160" t="str">
            <v>ШЕВЦОВ Максим</v>
          </cell>
          <cell r="D160">
            <v>40439</v>
          </cell>
          <cell r="F160" t="str">
            <v>Санкт-Петербург</v>
          </cell>
          <cell r="G160" t="str">
            <v>СПб ГБУ ДО СШОР "ШВСМ по велоспорту и триатлону"</v>
          </cell>
        </row>
        <row r="161">
          <cell r="A161">
            <v>154</v>
          </cell>
          <cell r="B161" t="str">
            <v>ПУХОВ Иван</v>
          </cell>
          <cell r="D161">
            <v>40206</v>
          </cell>
          <cell r="F161" t="str">
            <v>Санкт-Петербург</v>
          </cell>
          <cell r="G161" t="str">
            <v>СПб ГБУ ДО СШОР "ШВСМ по велоспорту и триатлону"</v>
          </cell>
        </row>
        <row r="162">
          <cell r="A162">
            <v>155</v>
          </cell>
          <cell r="B162" t="str">
            <v>ЛЕОНТЬЕВ Кирилл</v>
          </cell>
          <cell r="D162">
            <v>40332</v>
          </cell>
          <cell r="F162" t="str">
            <v>Санкт-Петербург</v>
          </cell>
          <cell r="G162" t="str">
            <v>СПб ГБУ ДО СШОР "ШВСМ по велоспорту и триатлону"</v>
          </cell>
        </row>
        <row r="163">
          <cell r="A163">
            <v>156</v>
          </cell>
          <cell r="B163" t="str">
            <v>КУРАМШИНА Кристина</v>
          </cell>
          <cell r="D163">
            <v>40258</v>
          </cell>
          <cell r="F163" t="str">
            <v>Санкт-Петербург</v>
          </cell>
          <cell r="G163" t="str">
            <v>СПб ГБУ ДО СШОР "ШВСМ по велоспорту и триатлону"</v>
          </cell>
        </row>
        <row r="164">
          <cell r="A164">
            <v>157</v>
          </cell>
          <cell r="B164" t="str">
            <v>ШЕКЕЛАШВИЛИ Александр</v>
          </cell>
          <cell r="F164" t="str">
            <v>Санкт-Петербург</v>
          </cell>
          <cell r="G164" t="str">
            <v>СПб ГБУ ДО СШОР "ШВСМ по велоспорту и триатлону"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F94E3-D49C-4676-8BF6-76EA00F84BD3}">
  <sheetPr>
    <tabColor rgb="FFFF0000"/>
    <pageSetUpPr fitToPage="1"/>
  </sheetPr>
  <dimension ref="A1:AP71"/>
  <sheetViews>
    <sheetView tabSelected="1" view="pageBreakPreview" topLeftCell="A4" zoomScale="50" zoomScaleNormal="80" zoomScaleSheetLayoutView="50" workbookViewId="0">
      <selection activeCell="A12" sqref="A12:Z12"/>
    </sheetView>
  </sheetViews>
  <sheetFormatPr defaultColWidth="9.1796875" defaultRowHeight="13" x14ac:dyDescent="0.3"/>
  <cols>
    <col min="1" max="1" width="7.54296875" style="1" customWidth="1"/>
    <col min="2" max="2" width="8.1796875" style="105" customWidth="1"/>
    <col min="3" max="3" width="18.26953125" style="105" customWidth="1"/>
    <col min="4" max="4" width="32.54296875" style="1" customWidth="1"/>
    <col min="5" max="5" width="13.54296875" style="1" customWidth="1"/>
    <col min="6" max="6" width="9" style="1" customWidth="1"/>
    <col min="7" max="7" width="29.81640625" style="1" customWidth="1"/>
    <col min="8" max="9" width="6.54296875" style="1" customWidth="1"/>
    <col min="10" max="10" width="10" style="1" customWidth="1"/>
    <col min="11" max="20" width="4.54296875" style="1" customWidth="1"/>
    <col min="21" max="21" width="9" style="1" customWidth="1"/>
    <col min="22" max="23" width="4.7265625" style="1" customWidth="1"/>
    <col min="24" max="24" width="11.26953125" style="1" customWidth="1"/>
    <col min="25" max="25" width="11" style="1" customWidth="1"/>
    <col min="26" max="26" width="11.1796875" style="1" customWidth="1"/>
    <col min="27" max="16384" width="9.1796875" style="1"/>
  </cols>
  <sheetData>
    <row r="1" spans="1:26" ht="18.5" x14ac:dyDescent="0.3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ht="18.5" x14ac:dyDescent="0.3">
      <c r="A2" s="163" t="s">
        <v>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</row>
    <row r="3" spans="1:26" ht="6.65" customHeight="1" x14ac:dyDescent="0.3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</row>
    <row r="4" spans="1:26" ht="6.65" customHeight="1" x14ac:dyDescent="0.3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</row>
    <row r="5" spans="1:26" ht="6.65" customHeight="1" x14ac:dyDescent="0.3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</row>
    <row r="6" spans="1:26" ht="14.5" x14ac:dyDescent="0.3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</row>
    <row r="7" spans="1:26" s="2" customFormat="1" ht="25.5" customHeight="1" x14ac:dyDescent="0.35">
      <c r="A7" s="155" t="s">
        <v>2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</row>
    <row r="8" spans="1:26" s="2" customFormat="1" ht="21.5" thickBot="1" x14ac:dyDescent="0.4">
      <c r="A8" s="156" t="s">
        <v>3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</row>
    <row r="9" spans="1:26" s="2" customFormat="1" ht="22" hidden="1" thickTop="1" thickBo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2" customFormat="1" ht="21.5" thickTop="1" x14ac:dyDescent="0.35">
      <c r="A10" s="157" t="s">
        <v>4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9"/>
    </row>
    <row r="11" spans="1:26" s="4" customFormat="1" ht="24" customHeight="1" x14ac:dyDescent="0.35">
      <c r="A11" s="160" t="s">
        <v>5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2"/>
    </row>
    <row r="12" spans="1:26" s="4" customFormat="1" ht="18.5" x14ac:dyDescent="0.35">
      <c r="A12" s="160" t="s">
        <v>6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2"/>
    </row>
    <row r="13" spans="1:26" s="4" customFormat="1" ht="15.75" customHeight="1" x14ac:dyDescent="0.35">
      <c r="A13" s="5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6"/>
    </row>
    <row r="14" spans="1:26" s="13" customFormat="1" ht="16" customHeight="1" x14ac:dyDescent="0.35">
      <c r="A14" s="7" t="s">
        <v>7</v>
      </c>
      <c r="B14" s="8"/>
      <c r="C14" s="8"/>
      <c r="D14" s="9"/>
      <c r="E14" s="9"/>
      <c r="F14" s="9"/>
      <c r="G14" s="10" t="s">
        <v>8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11"/>
      <c r="W14" s="11"/>
      <c r="X14" s="11"/>
      <c r="Y14" s="12"/>
      <c r="Z14" s="12" t="s">
        <v>9</v>
      </c>
    </row>
    <row r="15" spans="1:26" s="13" customFormat="1" ht="16" customHeight="1" x14ac:dyDescent="0.35">
      <c r="A15" s="14" t="s">
        <v>10</v>
      </c>
      <c r="B15" s="15"/>
      <c r="C15" s="15"/>
      <c r="D15" s="16"/>
      <c r="E15" s="16"/>
      <c r="F15" s="16"/>
      <c r="G15" s="17" t="s">
        <v>11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8"/>
      <c r="W15" s="18"/>
      <c r="X15" s="18"/>
      <c r="Y15" s="19"/>
      <c r="Z15" s="19" t="s">
        <v>12</v>
      </c>
    </row>
    <row r="16" spans="1:26" s="13" customFormat="1" ht="16" customHeight="1" x14ac:dyDescent="0.35">
      <c r="A16" s="148" t="s">
        <v>13</v>
      </c>
      <c r="B16" s="149"/>
      <c r="C16" s="149"/>
      <c r="D16" s="149"/>
      <c r="E16" s="149"/>
      <c r="F16" s="149"/>
      <c r="G16" s="150"/>
      <c r="H16" s="20" t="s">
        <v>14</v>
      </c>
      <c r="I16" s="21"/>
      <c r="J16" s="21"/>
      <c r="K16" s="22"/>
      <c r="L16" s="22"/>
      <c r="M16" s="22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3"/>
    </row>
    <row r="17" spans="1:26" s="13" customFormat="1" ht="16" customHeight="1" x14ac:dyDescent="0.35">
      <c r="A17" s="24" t="s">
        <v>15</v>
      </c>
      <c r="B17" s="25"/>
      <c r="C17" s="25"/>
      <c r="D17" s="22"/>
      <c r="E17" s="26"/>
      <c r="F17" s="22"/>
      <c r="G17" s="27"/>
      <c r="H17" s="28" t="s">
        <v>16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9"/>
      <c r="W17" s="29"/>
      <c r="X17" s="29"/>
      <c r="Y17" s="30"/>
      <c r="Z17" s="31" t="s">
        <v>17</v>
      </c>
    </row>
    <row r="18" spans="1:26" s="13" customFormat="1" ht="16" customHeight="1" x14ac:dyDescent="0.35">
      <c r="A18" s="24" t="s">
        <v>18</v>
      </c>
      <c r="B18" s="25"/>
      <c r="C18" s="25"/>
      <c r="D18" s="29"/>
      <c r="E18" s="26"/>
      <c r="F18" s="22"/>
      <c r="G18" s="32" t="s">
        <v>19</v>
      </c>
      <c r="H18" s="28" t="s">
        <v>20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9"/>
      <c r="W18" s="29"/>
      <c r="X18" s="29"/>
      <c r="Y18" s="30"/>
      <c r="Z18" s="31" t="s">
        <v>21</v>
      </c>
    </row>
    <row r="19" spans="1:26" s="13" customFormat="1" ht="16" customHeight="1" x14ac:dyDescent="0.35">
      <c r="A19" s="24" t="s">
        <v>22</v>
      </c>
      <c r="B19" s="25"/>
      <c r="C19" s="25"/>
      <c r="D19" s="29"/>
      <c r="E19" s="26"/>
      <c r="F19" s="22"/>
      <c r="G19" s="29" t="s">
        <v>23</v>
      </c>
      <c r="H19" s="33" t="s">
        <v>24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9"/>
      <c r="W19" s="29"/>
      <c r="X19" s="29"/>
      <c r="Y19" s="30"/>
      <c r="Z19" s="34" t="s">
        <v>25</v>
      </c>
    </row>
    <row r="20" spans="1:26" s="13" customFormat="1" ht="16" customHeight="1" thickBot="1" x14ac:dyDescent="0.4">
      <c r="A20" s="24" t="s">
        <v>26</v>
      </c>
      <c r="B20" s="30"/>
      <c r="C20" s="30"/>
      <c r="D20" s="26"/>
      <c r="E20" s="26"/>
      <c r="F20" s="26"/>
      <c r="G20" s="29" t="s">
        <v>27</v>
      </c>
      <c r="H20" s="33" t="s">
        <v>28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9"/>
      <c r="W20" s="29"/>
      <c r="X20" s="29"/>
      <c r="Y20" s="30"/>
      <c r="Z20" s="34" t="s">
        <v>29</v>
      </c>
    </row>
    <row r="21" spans="1:26" s="39" customFormat="1" thickTop="1" thickBot="1" x14ac:dyDescent="0.35">
      <c r="A21" s="35"/>
      <c r="B21" s="36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8"/>
    </row>
    <row r="22" spans="1:26" s="40" customFormat="1" ht="22" customHeight="1" thickTop="1" x14ac:dyDescent="0.35">
      <c r="A22" s="151" t="s">
        <v>30</v>
      </c>
      <c r="B22" s="140" t="s">
        <v>31</v>
      </c>
      <c r="C22" s="140" t="s">
        <v>32</v>
      </c>
      <c r="D22" s="140" t="s">
        <v>33</v>
      </c>
      <c r="E22" s="140" t="s">
        <v>34</v>
      </c>
      <c r="F22" s="140" t="s">
        <v>35</v>
      </c>
      <c r="G22" s="153" t="s">
        <v>36</v>
      </c>
      <c r="H22" s="138" t="s">
        <v>37</v>
      </c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40" t="s">
        <v>38</v>
      </c>
      <c r="V22" s="142" t="s">
        <v>39</v>
      </c>
      <c r="W22" s="143"/>
      <c r="X22" s="140" t="s">
        <v>40</v>
      </c>
      <c r="Y22" s="144" t="s">
        <v>41</v>
      </c>
      <c r="Z22" s="146" t="s">
        <v>42</v>
      </c>
    </row>
    <row r="23" spans="1:26" s="40" customFormat="1" ht="31.5" customHeight="1" thickBot="1" x14ac:dyDescent="0.4">
      <c r="A23" s="152"/>
      <c r="B23" s="141"/>
      <c r="C23" s="141"/>
      <c r="D23" s="141"/>
      <c r="E23" s="141"/>
      <c r="F23" s="141"/>
      <c r="G23" s="154"/>
      <c r="H23" s="41" t="s">
        <v>43</v>
      </c>
      <c r="I23" s="41" t="s">
        <v>44</v>
      </c>
      <c r="J23" s="42" t="s">
        <v>45</v>
      </c>
      <c r="K23" s="41" t="s">
        <v>46</v>
      </c>
      <c r="L23" s="41" t="s">
        <v>47</v>
      </c>
      <c r="M23" s="41" t="s">
        <v>48</v>
      </c>
      <c r="N23" s="41" t="s">
        <v>49</v>
      </c>
      <c r="O23" s="41" t="s">
        <v>50</v>
      </c>
      <c r="P23" s="41" t="s">
        <v>51</v>
      </c>
      <c r="Q23" s="41" t="s">
        <v>52</v>
      </c>
      <c r="R23" s="41" t="s">
        <v>53</v>
      </c>
      <c r="S23" s="41" t="s">
        <v>54</v>
      </c>
      <c r="T23" s="41" t="s">
        <v>55</v>
      </c>
      <c r="U23" s="141"/>
      <c r="V23" s="43" t="s">
        <v>56</v>
      </c>
      <c r="W23" s="43" t="s">
        <v>57</v>
      </c>
      <c r="X23" s="141"/>
      <c r="Y23" s="145"/>
      <c r="Z23" s="147"/>
    </row>
    <row r="24" spans="1:26" s="54" customFormat="1" ht="20.149999999999999" customHeight="1" thickTop="1" x14ac:dyDescent="0.35">
      <c r="A24" s="44">
        <v>1</v>
      </c>
      <c r="B24" s="45">
        <v>36</v>
      </c>
      <c r="C24" s="46">
        <f>VLOOKUP(B24,[2]список!_xlnm.Print_Area,3)</f>
        <v>10036018912</v>
      </c>
      <c r="D24" s="46" t="str">
        <f>VLOOKUP(B24,[2]список!_xlnm.Print_Area,2)</f>
        <v>ШИЧКИН Влас</v>
      </c>
      <c r="E24" s="47">
        <f>VLOOKUP(B24,[2]список!_xlnm.Print_Area,4)</f>
        <v>37281</v>
      </c>
      <c r="F24" s="46" t="str">
        <f>VLOOKUP(B24,[2]список!_xlnm.Print_Area,5)</f>
        <v>МСМК</v>
      </c>
      <c r="G24" s="48" t="str">
        <f>VLOOKUP(B24,[2]список!_xlnm.Print_Area,6)</f>
        <v>Санкт-Петербург</v>
      </c>
      <c r="H24" s="45">
        <v>38</v>
      </c>
      <c r="I24" s="45">
        <v>36</v>
      </c>
      <c r="J24" s="49">
        <v>38</v>
      </c>
      <c r="K24" s="49"/>
      <c r="L24" s="49"/>
      <c r="M24" s="49"/>
      <c r="N24" s="49"/>
      <c r="O24" s="49"/>
      <c r="P24" s="49">
        <v>5</v>
      </c>
      <c r="Q24" s="49"/>
      <c r="R24" s="49"/>
      <c r="S24" s="50">
        <v>5</v>
      </c>
      <c r="T24" s="50"/>
      <c r="U24" s="51">
        <v>22</v>
      </c>
      <c r="V24" s="45">
        <v>60</v>
      </c>
      <c r="W24" s="45"/>
      <c r="X24" s="52">
        <f t="shared" ref="X24:X47" si="0">H24+I24+J24+K24+L24+S24+T24+M24+N24+O24+P24+Q24+R24+V24+W24</f>
        <v>182</v>
      </c>
      <c r="Y24" s="52"/>
      <c r="Z24" s="53"/>
    </row>
    <row r="25" spans="1:26" s="54" customFormat="1" ht="20.149999999999999" customHeight="1" x14ac:dyDescent="0.35">
      <c r="A25" s="55">
        <v>2</v>
      </c>
      <c r="B25" s="56">
        <v>42</v>
      </c>
      <c r="C25" s="46">
        <f>VLOOKUP(B25,[2]список!_xlnm.Print_Area,3)</f>
        <v>10090936672</v>
      </c>
      <c r="D25" s="46" t="str">
        <f>VLOOKUP(B25,[2]список!_xlnm.Print_Area,2)</f>
        <v>САВЕКИН Илья</v>
      </c>
      <c r="E25" s="47">
        <f>VLOOKUP(B25,[2]список!_xlnm.Print_Area,4)</f>
        <v>38489</v>
      </c>
      <c r="F25" s="46" t="str">
        <f>VLOOKUP(B25,[2]список!_xlnm.Print_Area,5)</f>
        <v>МС</v>
      </c>
      <c r="G25" s="48" t="str">
        <f>VLOOKUP(B25,[2]список!_xlnm.Print_Area,6)</f>
        <v>Санкт-Петербург</v>
      </c>
      <c r="H25" s="56">
        <v>34</v>
      </c>
      <c r="I25" s="56">
        <v>38</v>
      </c>
      <c r="J25" s="57">
        <v>40</v>
      </c>
      <c r="K25" s="57"/>
      <c r="L25" s="57"/>
      <c r="M25" s="57"/>
      <c r="N25" s="57"/>
      <c r="O25" s="57"/>
      <c r="P25" s="57">
        <v>3</v>
      </c>
      <c r="Q25" s="57"/>
      <c r="R25" s="57"/>
      <c r="S25" s="57">
        <v>3</v>
      </c>
      <c r="T25" s="57"/>
      <c r="U25" s="58">
        <v>23</v>
      </c>
      <c r="V25" s="56">
        <v>40</v>
      </c>
      <c r="W25" s="56"/>
      <c r="X25" s="56">
        <f t="shared" si="0"/>
        <v>158</v>
      </c>
      <c r="Y25" s="56"/>
      <c r="Z25" s="59"/>
    </row>
    <row r="26" spans="1:26" s="54" customFormat="1" ht="20.149999999999999" customHeight="1" x14ac:dyDescent="0.35">
      <c r="A26" s="55">
        <v>3</v>
      </c>
      <c r="B26" s="56">
        <v>43</v>
      </c>
      <c r="C26" s="46">
        <f>VLOOKUP(B26,[2]список!_xlnm.Print_Area,3)</f>
        <v>10097338672</v>
      </c>
      <c r="D26" s="46" t="str">
        <f>VLOOKUP(B26,[2]список!_xlnm.Print_Area,2)</f>
        <v>КАЗАКОВ Даниил</v>
      </c>
      <c r="E26" s="47">
        <f>VLOOKUP(B26,[2]список!_xlnm.Print_Area,4)</f>
        <v>38360</v>
      </c>
      <c r="F26" s="46" t="str">
        <f>VLOOKUP(B26,[2]список!_xlnm.Print_Area,5)</f>
        <v>МС</v>
      </c>
      <c r="G26" s="48" t="str">
        <f>VLOOKUP(B26,[2]список!_xlnm.Print_Area,6)</f>
        <v>Санкт-Петербург</v>
      </c>
      <c r="H26" s="56">
        <v>24</v>
      </c>
      <c r="I26" s="56">
        <v>40</v>
      </c>
      <c r="J26" s="57">
        <v>34</v>
      </c>
      <c r="K26" s="57"/>
      <c r="L26" s="57">
        <v>5</v>
      </c>
      <c r="M26" s="57">
        <v>2</v>
      </c>
      <c r="N26" s="57"/>
      <c r="O26" s="57">
        <v>5</v>
      </c>
      <c r="P26" s="57">
        <v>1</v>
      </c>
      <c r="Q26" s="57"/>
      <c r="R26" s="57"/>
      <c r="S26" s="60">
        <v>2</v>
      </c>
      <c r="T26" s="60"/>
      <c r="U26" s="61">
        <v>7</v>
      </c>
      <c r="V26" s="56">
        <v>20</v>
      </c>
      <c r="W26" s="56"/>
      <c r="X26" s="56">
        <f t="shared" si="0"/>
        <v>133</v>
      </c>
      <c r="Y26" s="56"/>
      <c r="Z26" s="59"/>
    </row>
    <row r="27" spans="1:26" s="54" customFormat="1" ht="20.149999999999999" customHeight="1" x14ac:dyDescent="0.35">
      <c r="A27" s="55">
        <v>4</v>
      </c>
      <c r="B27" s="57">
        <v>57</v>
      </c>
      <c r="C27" s="46">
        <f>VLOOKUP(B27,[2]список!_xlnm.Print_Area,3)</f>
        <v>10009737568</v>
      </c>
      <c r="D27" s="46" t="str">
        <f>VLOOKUP(B27,[2]список!_xlnm.Print_Area,2)</f>
        <v>РОСТОВЦЕВ Сергей</v>
      </c>
      <c r="E27" s="47">
        <f>VLOOKUP(B27,[2]список!_xlnm.Print_Area,4)</f>
        <v>35583</v>
      </c>
      <c r="F27" s="46" t="str">
        <f>VLOOKUP(B27,[2]список!_xlnm.Print_Area,5)</f>
        <v>МСМК</v>
      </c>
      <c r="G27" s="48" t="str">
        <f>VLOOKUP(B27,[2]список!_xlnm.Print_Area,6)</f>
        <v>Тульская обл.</v>
      </c>
      <c r="H27" s="56">
        <v>30</v>
      </c>
      <c r="I27" s="56">
        <v>30</v>
      </c>
      <c r="J27" s="57">
        <v>36</v>
      </c>
      <c r="K27" s="57">
        <v>2</v>
      </c>
      <c r="L27" s="57"/>
      <c r="M27" s="57">
        <v>5</v>
      </c>
      <c r="N27" s="57">
        <v>1</v>
      </c>
      <c r="O27" s="57"/>
      <c r="P27" s="57"/>
      <c r="Q27" s="57"/>
      <c r="R27" s="57">
        <v>3</v>
      </c>
      <c r="S27" s="57"/>
      <c r="T27" s="57"/>
      <c r="U27" s="58">
        <v>21</v>
      </c>
      <c r="V27" s="56"/>
      <c r="W27" s="56"/>
      <c r="X27" s="56">
        <f t="shared" si="0"/>
        <v>107</v>
      </c>
      <c r="Y27" s="56"/>
      <c r="Z27" s="59"/>
    </row>
    <row r="28" spans="1:26" s="54" customFormat="1" ht="20.149999999999999" customHeight="1" x14ac:dyDescent="0.35">
      <c r="A28" s="55">
        <v>5</v>
      </c>
      <c r="B28" s="56">
        <v>37</v>
      </c>
      <c r="C28" s="46">
        <f>VLOOKUP(B28,[2]список!_xlnm.Print_Area,3)</f>
        <v>10065490441</v>
      </c>
      <c r="D28" s="46" t="str">
        <f>VLOOKUP(B28,[2]список!_xlnm.Print_Area,2)</f>
        <v>СКОРНЯКОВ Григорий</v>
      </c>
      <c r="E28" s="47">
        <f>VLOOKUP(B28,[2]список!_xlnm.Print_Area,4)</f>
        <v>38304</v>
      </c>
      <c r="F28" s="46" t="str">
        <f>VLOOKUP(B28,[2]список!_xlnm.Print_Area,5)</f>
        <v>МСМК</v>
      </c>
      <c r="G28" s="48" t="str">
        <f>VLOOKUP(B28,[2]список!_xlnm.Print_Area,6)</f>
        <v>Санкт-Петербург</v>
      </c>
      <c r="H28" s="56">
        <v>40</v>
      </c>
      <c r="I28" s="56">
        <v>26</v>
      </c>
      <c r="J28" s="57">
        <v>24</v>
      </c>
      <c r="K28" s="57">
        <v>5</v>
      </c>
      <c r="L28" s="57"/>
      <c r="M28" s="57"/>
      <c r="N28" s="57">
        <v>3</v>
      </c>
      <c r="O28" s="57">
        <v>1</v>
      </c>
      <c r="P28" s="57"/>
      <c r="Q28" s="57"/>
      <c r="R28" s="57"/>
      <c r="S28" s="57"/>
      <c r="T28" s="57"/>
      <c r="U28" s="58">
        <v>15</v>
      </c>
      <c r="V28" s="56"/>
      <c r="W28" s="56"/>
      <c r="X28" s="56">
        <f t="shared" si="0"/>
        <v>99</v>
      </c>
      <c r="Y28" s="56"/>
      <c r="Z28" s="59"/>
    </row>
    <row r="29" spans="1:26" s="54" customFormat="1" ht="20.149999999999999" customHeight="1" x14ac:dyDescent="0.35">
      <c r="A29" s="55"/>
      <c r="B29" s="56">
        <v>67</v>
      </c>
      <c r="C29" s="46">
        <f>VLOOKUP(B29,[2]список!_xlnm.Print_Area,3)</f>
        <v>10009166682</v>
      </c>
      <c r="D29" s="46" t="str">
        <f>VLOOKUP(B29,[2]список!_xlnm.Print_Area,2)</f>
        <v>КОРОЛЕК Евгений</v>
      </c>
      <c r="E29" s="47">
        <f>VLOOKUP(B29,[2]список!_xlnm.Print_Area,4)</f>
        <v>35225</v>
      </c>
      <c r="F29" s="46" t="str">
        <f>VLOOKUP(B29,[2]список!_xlnm.Print_Area,5)</f>
        <v>МСМК</v>
      </c>
      <c r="G29" s="48" t="str">
        <f>VLOOKUP(B29,[2]список!_xlnm.Print_Area,6)</f>
        <v>Республика Беларусь</v>
      </c>
      <c r="H29" s="56">
        <v>32</v>
      </c>
      <c r="I29" s="56">
        <v>10</v>
      </c>
      <c r="J29" s="60">
        <v>30</v>
      </c>
      <c r="K29" s="60"/>
      <c r="L29" s="60"/>
      <c r="M29" s="60"/>
      <c r="N29" s="60">
        <v>5</v>
      </c>
      <c r="O29" s="60"/>
      <c r="P29" s="60"/>
      <c r="Q29" s="60"/>
      <c r="R29" s="60"/>
      <c r="S29" s="60"/>
      <c r="T29" s="60"/>
      <c r="U29" s="58">
        <v>12</v>
      </c>
      <c r="V29" s="56">
        <v>20</v>
      </c>
      <c r="W29" s="56"/>
      <c r="X29" s="56">
        <f t="shared" si="0"/>
        <v>97</v>
      </c>
      <c r="Y29" s="62"/>
      <c r="Z29" s="59"/>
    </row>
    <row r="30" spans="1:26" s="54" customFormat="1" ht="20.149999999999999" customHeight="1" x14ac:dyDescent="0.35">
      <c r="A30" s="55">
        <v>6</v>
      </c>
      <c r="B30" s="56">
        <v>38</v>
      </c>
      <c r="C30" s="46">
        <f>VLOOKUP(B30,[2]список!_xlnm.Print_Area,3)</f>
        <v>10075644826</v>
      </c>
      <c r="D30" s="46" t="str">
        <f>VLOOKUP(B30,[2]список!_xlnm.Print_Area,2)</f>
        <v>БУГАЕНКО Виктор</v>
      </c>
      <c r="E30" s="47">
        <f>VLOOKUP(B30,[2]список!_xlnm.Print_Area,4)</f>
        <v>38042</v>
      </c>
      <c r="F30" s="46" t="str">
        <f>VLOOKUP(B30,[2]список!_xlnm.Print_Area,5)</f>
        <v>МСМК</v>
      </c>
      <c r="G30" s="48" t="str">
        <f>VLOOKUP(B30,[2]список!_xlnm.Print_Area,6)</f>
        <v>Санкт-Петербург</v>
      </c>
      <c r="H30" s="56">
        <v>36</v>
      </c>
      <c r="I30" s="56">
        <v>32</v>
      </c>
      <c r="J30" s="60">
        <v>4</v>
      </c>
      <c r="K30" s="60"/>
      <c r="L30" s="60"/>
      <c r="M30" s="60">
        <v>1</v>
      </c>
      <c r="N30" s="60"/>
      <c r="O30" s="60"/>
      <c r="P30" s="60"/>
      <c r="Q30" s="60"/>
      <c r="R30" s="60"/>
      <c r="S30" s="57"/>
      <c r="T30" s="57"/>
      <c r="U30" s="58">
        <v>19</v>
      </c>
      <c r="V30" s="56">
        <v>20</v>
      </c>
      <c r="W30" s="56"/>
      <c r="X30" s="56">
        <f t="shared" si="0"/>
        <v>93</v>
      </c>
      <c r="Y30" s="56"/>
      <c r="Z30" s="59"/>
    </row>
    <row r="31" spans="1:26" s="54" customFormat="1" ht="20.149999999999999" customHeight="1" x14ac:dyDescent="0.35">
      <c r="A31" s="55"/>
      <c r="B31" s="56">
        <v>68</v>
      </c>
      <c r="C31" s="46">
        <f>VLOOKUP(B31,[2]список!_xlnm.Print_Area,3)</f>
        <v>10007891336</v>
      </c>
      <c r="D31" s="46" t="str">
        <f>VLOOKUP(B31,[2]список!_xlnm.Print_Area,2)</f>
        <v>РОМАНОВ Роман</v>
      </c>
      <c r="E31" s="47">
        <f>VLOOKUP(B31,[2]список!_xlnm.Print_Area,4)</f>
        <v>34518</v>
      </c>
      <c r="F31" s="46" t="str">
        <f>VLOOKUP(B31,[2]список!_xlnm.Print_Area,5)</f>
        <v>МСМК</v>
      </c>
      <c r="G31" s="48" t="str">
        <f>VLOOKUP(B31,[2]список!_xlnm.Print_Area,6)</f>
        <v>Республика Беларусь</v>
      </c>
      <c r="H31" s="56">
        <v>16</v>
      </c>
      <c r="I31" s="56">
        <v>20</v>
      </c>
      <c r="J31" s="57">
        <v>32</v>
      </c>
      <c r="K31" s="57"/>
      <c r="L31" s="57"/>
      <c r="M31" s="57"/>
      <c r="N31" s="57"/>
      <c r="O31" s="57">
        <v>3</v>
      </c>
      <c r="P31" s="57"/>
      <c r="Q31" s="57">
        <v>1</v>
      </c>
      <c r="R31" s="57"/>
      <c r="S31" s="57"/>
      <c r="T31" s="57"/>
      <c r="U31" s="58">
        <v>6</v>
      </c>
      <c r="V31" s="56">
        <v>20</v>
      </c>
      <c r="W31" s="56"/>
      <c r="X31" s="56">
        <f t="shared" si="0"/>
        <v>92</v>
      </c>
      <c r="Y31" s="56"/>
      <c r="Z31" s="59"/>
    </row>
    <row r="32" spans="1:26" s="54" customFormat="1" ht="20.149999999999999" customHeight="1" x14ac:dyDescent="0.35">
      <c r="A32" s="55">
        <v>7</v>
      </c>
      <c r="B32" s="56">
        <v>41</v>
      </c>
      <c r="C32" s="46">
        <f>VLOOKUP(B32,[2]список!_xlnm.Print_Area,3)</f>
        <v>10090937177</v>
      </c>
      <c r="D32" s="46" t="str">
        <f>VLOOKUP(B32,[2]список!_xlnm.Print_Area,2)</f>
        <v>ПОСТАРНАК Михаил</v>
      </c>
      <c r="E32" s="47">
        <f>VLOOKUP(B32,[2]список!_xlnm.Print_Area,4)</f>
        <v>38212</v>
      </c>
      <c r="F32" s="46" t="str">
        <f>VLOOKUP(B32,[2]список!_xlnm.Print_Area,5)</f>
        <v>МСМК</v>
      </c>
      <c r="G32" s="48" t="str">
        <f>VLOOKUP(B32,[2]список!_xlnm.Print_Area,6)</f>
        <v>Санкт-Петербург</v>
      </c>
      <c r="H32" s="56">
        <v>26</v>
      </c>
      <c r="I32" s="56">
        <v>18</v>
      </c>
      <c r="J32" s="60">
        <v>18</v>
      </c>
      <c r="K32" s="60"/>
      <c r="L32" s="60">
        <v>2</v>
      </c>
      <c r="M32" s="60"/>
      <c r="N32" s="60">
        <v>2</v>
      </c>
      <c r="O32" s="60"/>
      <c r="P32" s="60"/>
      <c r="Q32" s="60">
        <v>2</v>
      </c>
      <c r="R32" s="60"/>
      <c r="S32" s="60"/>
      <c r="T32" s="60"/>
      <c r="U32" s="58">
        <v>8</v>
      </c>
      <c r="V32" s="56">
        <v>20</v>
      </c>
      <c r="W32" s="56"/>
      <c r="X32" s="56">
        <f t="shared" si="0"/>
        <v>88</v>
      </c>
      <c r="Y32" s="56"/>
      <c r="Z32" s="59"/>
    </row>
    <row r="33" spans="1:26" s="54" customFormat="1" ht="20.149999999999999" customHeight="1" x14ac:dyDescent="0.35">
      <c r="A33" s="55">
        <v>8</v>
      </c>
      <c r="B33" s="56">
        <v>47</v>
      </c>
      <c r="C33" s="46">
        <f>VLOOKUP(B33,[2]список!_xlnm.Print_Area,3)</f>
        <v>10114021561</v>
      </c>
      <c r="D33" s="46" t="str">
        <f>VLOOKUP(B33,[2]список!_xlnm.Print_Area,2)</f>
        <v>БОЛДЫРЕВ Матвей</v>
      </c>
      <c r="E33" s="47">
        <f>VLOOKUP(B33,[2]список!_xlnm.Print_Area,4)</f>
        <v>39320</v>
      </c>
      <c r="F33" s="46" t="str">
        <f>VLOOKUP(B33,[2]список!_xlnm.Print_Area,5)</f>
        <v>КМС</v>
      </c>
      <c r="G33" s="48" t="str">
        <f>VLOOKUP(B33,[2]список!_xlnm.Print_Area,6)</f>
        <v>Санкт-Петербург</v>
      </c>
      <c r="H33" s="56">
        <v>12</v>
      </c>
      <c r="I33" s="56">
        <v>34</v>
      </c>
      <c r="J33" s="57">
        <v>28</v>
      </c>
      <c r="K33" s="57"/>
      <c r="L33" s="57"/>
      <c r="M33" s="57">
        <v>3</v>
      </c>
      <c r="N33" s="57"/>
      <c r="O33" s="57"/>
      <c r="P33" s="57"/>
      <c r="Q33" s="57"/>
      <c r="R33" s="57">
        <v>2</v>
      </c>
      <c r="S33" s="60"/>
      <c r="T33" s="60"/>
      <c r="U33" s="61">
        <v>5</v>
      </c>
      <c r="V33" s="56"/>
      <c r="W33" s="56"/>
      <c r="X33" s="56">
        <f t="shared" si="0"/>
        <v>79</v>
      </c>
      <c r="Y33" s="56"/>
      <c r="Z33" s="59"/>
    </row>
    <row r="34" spans="1:26" s="54" customFormat="1" ht="20.149999999999999" customHeight="1" x14ac:dyDescent="0.35">
      <c r="A34" s="55">
        <v>9</v>
      </c>
      <c r="B34" s="56">
        <v>16</v>
      </c>
      <c r="C34" s="46">
        <f>VLOOKUP(B34,[2]список!_xlnm.Print_Area,3)</f>
        <v>10015266568</v>
      </c>
      <c r="D34" s="46" t="str">
        <f>VLOOKUP(B34,[2]список!_xlnm.Print_Area,2)</f>
        <v>ШАКОТЬКО Александр</v>
      </c>
      <c r="E34" s="47">
        <f>VLOOKUP(B34,[2]список!_xlnm.Print_Area,4)</f>
        <v>36288</v>
      </c>
      <c r="F34" s="46" t="str">
        <f>VLOOKUP(B34,[2]список!_xlnm.Print_Area,5)</f>
        <v>МС</v>
      </c>
      <c r="G34" s="48" t="str">
        <f>VLOOKUP(B34,[2]список!_xlnm.Print_Area,6)</f>
        <v>Москва</v>
      </c>
      <c r="H34" s="56">
        <v>28</v>
      </c>
      <c r="I34" s="56">
        <v>28</v>
      </c>
      <c r="J34" s="57">
        <v>22</v>
      </c>
      <c r="K34" s="57"/>
      <c r="L34" s="57"/>
      <c r="M34" s="57"/>
      <c r="N34" s="57"/>
      <c r="O34" s="57"/>
      <c r="P34" s="57"/>
      <c r="Q34" s="57"/>
      <c r="R34" s="57">
        <v>1</v>
      </c>
      <c r="S34" s="57"/>
      <c r="T34" s="57"/>
      <c r="U34" s="58">
        <v>20</v>
      </c>
      <c r="V34" s="56"/>
      <c r="W34" s="56"/>
      <c r="X34" s="56">
        <f t="shared" si="0"/>
        <v>79</v>
      </c>
      <c r="Y34" s="56"/>
      <c r="Z34" s="59"/>
    </row>
    <row r="35" spans="1:26" s="54" customFormat="1" ht="20.149999999999999" customHeight="1" x14ac:dyDescent="0.35">
      <c r="A35" s="55">
        <v>10</v>
      </c>
      <c r="B35" s="56">
        <v>46</v>
      </c>
      <c r="C35" s="46">
        <f>VLOOKUP(B35,[2]список!_xlnm.Print_Area,3)</f>
        <v>10111625257</v>
      </c>
      <c r="D35" s="46" t="str">
        <f>VLOOKUP(B35,[2]список!_xlnm.Print_Area,2)</f>
        <v>ПОПОВ Марк</v>
      </c>
      <c r="E35" s="47">
        <f>VLOOKUP(B35,[2]список!_xlnm.Print_Area,4)</f>
        <v>39219</v>
      </c>
      <c r="F35" s="46" t="str">
        <f>VLOOKUP(B35,[2]список!_xlnm.Print_Area,5)</f>
        <v>КМС</v>
      </c>
      <c r="G35" s="48" t="str">
        <f>VLOOKUP(B35,[2]список!_xlnm.Print_Area,6)</f>
        <v>Санкт-Петербург</v>
      </c>
      <c r="H35" s="56">
        <v>22</v>
      </c>
      <c r="I35" s="56">
        <v>24</v>
      </c>
      <c r="J35" s="57">
        <v>26</v>
      </c>
      <c r="K35" s="57">
        <v>1</v>
      </c>
      <c r="L35" s="57"/>
      <c r="M35" s="57"/>
      <c r="N35" s="57"/>
      <c r="O35" s="57"/>
      <c r="P35" s="57"/>
      <c r="Q35" s="57"/>
      <c r="R35" s="57"/>
      <c r="S35" s="60"/>
      <c r="T35" s="60"/>
      <c r="U35" s="58">
        <v>9</v>
      </c>
      <c r="V35" s="56"/>
      <c r="W35" s="56"/>
      <c r="X35" s="56">
        <f t="shared" si="0"/>
        <v>73</v>
      </c>
      <c r="Y35" s="56"/>
      <c r="Z35" s="59"/>
    </row>
    <row r="36" spans="1:26" s="54" customFormat="1" ht="20.149999999999999" customHeight="1" x14ac:dyDescent="0.35">
      <c r="A36" s="55">
        <v>11</v>
      </c>
      <c r="B36" s="56">
        <v>33</v>
      </c>
      <c r="C36" s="46">
        <f>VLOOKUP(B36,[2]список!_xlnm.Print_Area,3)</f>
        <v>10036018811</v>
      </c>
      <c r="D36" s="46" t="str">
        <f>VLOOKUP(B36,[2]список!_xlnm.Print_Area,2)</f>
        <v>НОВОЛОДСКИЙ Иван</v>
      </c>
      <c r="E36" s="47">
        <f>VLOOKUP(B36,[2]список!_xlnm.Print_Area,4)</f>
        <v>37411</v>
      </c>
      <c r="F36" s="46" t="str">
        <f>VLOOKUP(B36,[2]список!_xlnm.Print_Area,5)</f>
        <v>МСМК</v>
      </c>
      <c r="G36" s="48" t="str">
        <f>VLOOKUP(B36,[2]список!_xlnm.Print_Area,6)</f>
        <v>Санкт-Петербург</v>
      </c>
      <c r="H36" s="56">
        <v>18</v>
      </c>
      <c r="I36" s="56">
        <v>14</v>
      </c>
      <c r="J36" s="60">
        <v>8</v>
      </c>
      <c r="K36" s="60">
        <v>3</v>
      </c>
      <c r="L36" s="60"/>
      <c r="M36" s="60"/>
      <c r="N36" s="60"/>
      <c r="O36" s="60"/>
      <c r="P36" s="60"/>
      <c r="Q36" s="60">
        <v>3</v>
      </c>
      <c r="R36" s="60"/>
      <c r="S36" s="57"/>
      <c r="T36" s="57"/>
      <c r="U36" s="58">
        <v>17</v>
      </c>
      <c r="V36" s="56">
        <v>20</v>
      </c>
      <c r="W36" s="56"/>
      <c r="X36" s="56">
        <f t="shared" si="0"/>
        <v>66</v>
      </c>
      <c r="Y36" s="56"/>
      <c r="Z36" s="59"/>
    </row>
    <row r="37" spans="1:26" s="54" customFormat="1" ht="20.149999999999999" customHeight="1" x14ac:dyDescent="0.35">
      <c r="A37" s="55">
        <v>12</v>
      </c>
      <c r="B37" s="56">
        <v>45</v>
      </c>
      <c r="C37" s="46">
        <f>VLOOKUP(B37,[2]список!_xlnm.Print_Area,3)</f>
        <v>10120261186</v>
      </c>
      <c r="D37" s="46" t="str">
        <f>VLOOKUP(B37,[2]список!_xlnm.Print_Area,2)</f>
        <v>ГРЕЧИШКИН Вадим</v>
      </c>
      <c r="E37" s="47">
        <f>VLOOKUP(B37,[2]список!_xlnm.Print_Area,4)</f>
        <v>39274</v>
      </c>
      <c r="F37" s="46" t="str">
        <f>VLOOKUP(B37,[2]список!_xlnm.Print_Area,5)</f>
        <v>МС</v>
      </c>
      <c r="G37" s="48" t="str">
        <f>VLOOKUP(B37,[2]список!_xlnm.Print_Area,6)</f>
        <v>Санкт-Петербург</v>
      </c>
      <c r="H37" s="56">
        <v>1</v>
      </c>
      <c r="I37" s="56">
        <v>1</v>
      </c>
      <c r="J37" s="57">
        <v>12</v>
      </c>
      <c r="K37" s="57"/>
      <c r="L37" s="57"/>
      <c r="M37" s="57"/>
      <c r="N37" s="57"/>
      <c r="O37" s="57"/>
      <c r="P37" s="57"/>
      <c r="Q37" s="57">
        <v>5</v>
      </c>
      <c r="R37" s="57"/>
      <c r="S37" s="57"/>
      <c r="T37" s="57">
        <v>10</v>
      </c>
      <c r="U37" s="58">
        <v>1</v>
      </c>
      <c r="V37" s="56">
        <v>20</v>
      </c>
      <c r="W37" s="56"/>
      <c r="X37" s="56">
        <f t="shared" si="0"/>
        <v>49</v>
      </c>
      <c r="Y37" s="56"/>
      <c r="Z37" s="59"/>
    </row>
    <row r="38" spans="1:26" s="54" customFormat="1" ht="20.149999999999999" customHeight="1" x14ac:dyDescent="0.35">
      <c r="A38" s="55">
        <v>13</v>
      </c>
      <c r="B38" s="56">
        <v>34</v>
      </c>
      <c r="C38" s="46">
        <f>VLOOKUP(B38,[2]список!_xlnm.Print_Area,3)</f>
        <v>10036092771</v>
      </c>
      <c r="D38" s="46" t="str">
        <f>VLOOKUP(B38,[2]список!_xlnm.Print_Area,2)</f>
        <v>ИГОШЕВ Егор</v>
      </c>
      <c r="E38" s="47">
        <f>VLOOKUP(B38,[2]список!_xlnm.Print_Area,4)</f>
        <v>37439</v>
      </c>
      <c r="F38" s="46" t="str">
        <f>VLOOKUP(B38,[2]список!_xlnm.Print_Area,5)</f>
        <v>МСМК</v>
      </c>
      <c r="G38" s="48" t="str">
        <f>VLOOKUP(B38,[2]список!_xlnm.Print_Area,6)</f>
        <v>Санкт-Петербург</v>
      </c>
      <c r="H38" s="56">
        <v>4</v>
      </c>
      <c r="I38" s="56">
        <v>22</v>
      </c>
      <c r="J38" s="60">
        <v>14</v>
      </c>
      <c r="K38" s="60"/>
      <c r="L38" s="60"/>
      <c r="M38" s="60"/>
      <c r="N38" s="60"/>
      <c r="O38" s="60"/>
      <c r="P38" s="60"/>
      <c r="Q38" s="60"/>
      <c r="R38" s="60"/>
      <c r="S38" s="57">
        <v>1</v>
      </c>
      <c r="T38" s="57">
        <v>6</v>
      </c>
      <c r="U38" s="58">
        <v>2</v>
      </c>
      <c r="V38" s="56"/>
      <c r="W38" s="56"/>
      <c r="X38" s="56">
        <f t="shared" si="0"/>
        <v>47</v>
      </c>
      <c r="Y38" s="56"/>
      <c r="Z38" s="59"/>
    </row>
    <row r="39" spans="1:26" s="54" customFormat="1" ht="20.149999999999999" customHeight="1" x14ac:dyDescent="0.35">
      <c r="A39" s="55">
        <v>14</v>
      </c>
      <c r="B39" s="56">
        <v>61</v>
      </c>
      <c r="C39" s="46">
        <f>VLOOKUP(B39,[2]список!_xlnm.Print_Area,3)</f>
        <v>10014630008</v>
      </c>
      <c r="D39" s="46" t="str">
        <f>VLOOKUP(B39,[2]список!_xlnm.Print_Area,2)</f>
        <v>НОВИКОВ Савва</v>
      </c>
      <c r="E39" s="47">
        <f>VLOOKUP(B39,[2]список!_xlnm.Print_Area,4)</f>
        <v>36368</v>
      </c>
      <c r="F39" s="46" t="str">
        <f>VLOOKUP(B39,[2]список!_xlnm.Print_Area,5)</f>
        <v>МС</v>
      </c>
      <c r="G39" s="48" t="str">
        <f>VLOOKUP(B39,[2]список!_xlnm.Print_Area,6)</f>
        <v>Тульская обл.</v>
      </c>
      <c r="H39" s="56">
        <v>1</v>
      </c>
      <c r="I39" s="56">
        <v>2</v>
      </c>
      <c r="J39" s="60">
        <v>20</v>
      </c>
      <c r="K39" s="60"/>
      <c r="L39" s="60"/>
      <c r="M39" s="60"/>
      <c r="N39" s="60"/>
      <c r="O39" s="60">
        <v>2</v>
      </c>
      <c r="P39" s="60">
        <v>2</v>
      </c>
      <c r="Q39" s="60"/>
      <c r="R39" s="60"/>
      <c r="S39" s="60"/>
      <c r="T39" s="60"/>
      <c r="U39" s="58">
        <v>18</v>
      </c>
      <c r="V39" s="56">
        <v>20</v>
      </c>
      <c r="W39" s="56"/>
      <c r="X39" s="56">
        <f t="shared" si="0"/>
        <v>47</v>
      </c>
      <c r="Y39" s="56"/>
      <c r="Z39" s="59"/>
    </row>
    <row r="40" spans="1:26" s="54" customFormat="1" ht="20.149999999999999" customHeight="1" x14ac:dyDescent="0.35">
      <c r="A40" s="55">
        <v>15</v>
      </c>
      <c r="B40" s="56">
        <v>39</v>
      </c>
      <c r="C40" s="46">
        <f>VLOOKUP(B40,[2]список!_xlnm.Print_Area,3)</f>
        <v>10065490643</v>
      </c>
      <c r="D40" s="46" t="str">
        <f>VLOOKUP(B40,[2]список!_xlnm.Print_Area,2)</f>
        <v>ЗАРАКОВСКИЙ Даниил</v>
      </c>
      <c r="E40" s="47">
        <f>VLOOKUP(B40,[2]список!_xlnm.Print_Area,4)</f>
        <v>38183</v>
      </c>
      <c r="F40" s="46" t="str">
        <f>VLOOKUP(B40,[2]список!_xlnm.Print_Area,5)</f>
        <v>МСМК</v>
      </c>
      <c r="G40" s="48" t="str">
        <f>VLOOKUP(B40,[2]список!_xlnm.Print_Area,6)</f>
        <v>Санкт-Петербург</v>
      </c>
      <c r="H40" s="56">
        <v>10</v>
      </c>
      <c r="I40" s="56">
        <v>12</v>
      </c>
      <c r="J40" s="60">
        <v>16</v>
      </c>
      <c r="K40" s="60"/>
      <c r="L40" s="60"/>
      <c r="M40" s="60"/>
      <c r="N40" s="60"/>
      <c r="O40" s="60"/>
      <c r="P40" s="60"/>
      <c r="Q40" s="60"/>
      <c r="R40" s="60"/>
      <c r="S40" s="57"/>
      <c r="T40" s="57">
        <v>2</v>
      </c>
      <c r="U40" s="58">
        <v>4</v>
      </c>
      <c r="V40" s="56"/>
      <c r="W40" s="56"/>
      <c r="X40" s="56">
        <f t="shared" si="0"/>
        <v>40</v>
      </c>
      <c r="Y40" s="56"/>
      <c r="Z40" s="59"/>
    </row>
    <row r="41" spans="1:26" s="54" customFormat="1" ht="20.149999999999999" customHeight="1" x14ac:dyDescent="0.35">
      <c r="A41" s="55">
        <v>16</v>
      </c>
      <c r="B41" s="56">
        <v>40</v>
      </c>
      <c r="C41" s="46">
        <f>VLOOKUP(B41,[2]список!_xlnm.Print_Area,3)</f>
        <v>10065490946</v>
      </c>
      <c r="D41" s="46" t="str">
        <f>VLOOKUP(B41,[2]список!_xlnm.Print_Area,2)</f>
        <v>КРЮЧКОВ Марк</v>
      </c>
      <c r="E41" s="47">
        <f>VLOOKUP(B41,[2]список!_xlnm.Print_Area,4)</f>
        <v>37676</v>
      </c>
      <c r="F41" s="46" t="str">
        <f>VLOOKUP(B41,[2]список!_xlnm.Print_Area,5)</f>
        <v>МСМК</v>
      </c>
      <c r="G41" s="48" t="str">
        <f>VLOOKUP(B41,[2]список!_xlnm.Print_Area,6)</f>
        <v>Санкт-Петербург</v>
      </c>
      <c r="H41" s="56">
        <v>6</v>
      </c>
      <c r="I41" s="56">
        <v>16</v>
      </c>
      <c r="J41" s="60">
        <v>6</v>
      </c>
      <c r="K41" s="60"/>
      <c r="L41" s="60">
        <v>3</v>
      </c>
      <c r="M41" s="60"/>
      <c r="N41" s="60"/>
      <c r="O41" s="60"/>
      <c r="P41" s="60"/>
      <c r="Q41" s="60"/>
      <c r="R41" s="60">
        <v>5</v>
      </c>
      <c r="S41" s="60"/>
      <c r="T41" s="60"/>
      <c r="U41" s="61">
        <v>14</v>
      </c>
      <c r="V41" s="56"/>
      <c r="W41" s="56"/>
      <c r="X41" s="56">
        <f t="shared" si="0"/>
        <v>36</v>
      </c>
      <c r="Y41" s="56"/>
      <c r="Z41" s="59"/>
    </row>
    <row r="42" spans="1:26" s="54" customFormat="1" ht="20.149999999999999" customHeight="1" x14ac:dyDescent="0.35">
      <c r="A42" s="55">
        <v>17</v>
      </c>
      <c r="B42" s="56">
        <v>44</v>
      </c>
      <c r="C42" s="46">
        <f>VLOOKUP(B42,[2]список!_xlnm.Print_Area,3)</f>
        <v>10120261287</v>
      </c>
      <c r="D42" s="46" t="str">
        <f>VLOOKUP(B42,[2]список!_xlnm.Print_Area,2)</f>
        <v>ПРОСАНДЕЕВ Ярослав</v>
      </c>
      <c r="E42" s="47">
        <f>VLOOKUP(B42,[2]список!_xlnm.Print_Area,4)</f>
        <v>39151</v>
      </c>
      <c r="F42" s="46" t="str">
        <f>VLOOKUP(B42,[2]список!_xlnm.Print_Area,5)</f>
        <v>МС</v>
      </c>
      <c r="G42" s="48" t="str">
        <f>VLOOKUP(B42,[2]список!_xlnm.Print_Area,6)</f>
        <v>Санкт-Петербург</v>
      </c>
      <c r="H42" s="56">
        <v>14</v>
      </c>
      <c r="I42" s="56">
        <v>8</v>
      </c>
      <c r="J42" s="57">
        <v>10</v>
      </c>
      <c r="K42" s="57"/>
      <c r="L42" s="57"/>
      <c r="M42" s="57"/>
      <c r="N42" s="57"/>
      <c r="O42" s="57"/>
      <c r="P42" s="57"/>
      <c r="Q42" s="57"/>
      <c r="R42" s="57"/>
      <c r="S42" s="60"/>
      <c r="T42" s="60"/>
      <c r="U42" s="58">
        <v>11</v>
      </c>
      <c r="V42" s="56"/>
      <c r="W42" s="56"/>
      <c r="X42" s="56">
        <f t="shared" si="0"/>
        <v>32</v>
      </c>
      <c r="Y42" s="56"/>
      <c r="Z42" s="63"/>
    </row>
    <row r="43" spans="1:26" s="4" customFormat="1" ht="20.149999999999999" customHeight="1" x14ac:dyDescent="0.35">
      <c r="A43" s="55">
        <v>18</v>
      </c>
      <c r="B43" s="56">
        <v>31</v>
      </c>
      <c r="C43" s="46">
        <f>VLOOKUP(B43,[2]список!_xlnm.Print_Area,3)</f>
        <v>10137271653</v>
      </c>
      <c r="D43" s="46" t="str">
        <f>VLOOKUP(B43,[2]список!_xlnm.Print_Area,2)</f>
        <v>ЯКОВЛЕВ Матвей</v>
      </c>
      <c r="E43" s="47">
        <f>VLOOKUP(B43,[2]список!_xlnm.Print_Area,4)</f>
        <v>39469</v>
      </c>
      <c r="F43" s="46" t="str">
        <f>VLOOKUP(B43,[2]список!_xlnm.Print_Area,5)</f>
        <v>КМС</v>
      </c>
      <c r="G43" s="48" t="str">
        <f>VLOOKUP(B43,[2]список!_xlnm.Print_Area,6)</f>
        <v>Санкт-Петербург</v>
      </c>
      <c r="H43" s="56">
        <v>20</v>
      </c>
      <c r="I43" s="56">
        <v>6</v>
      </c>
      <c r="J43" s="57">
        <v>1</v>
      </c>
      <c r="K43" s="57"/>
      <c r="L43" s="57"/>
      <c r="M43" s="57"/>
      <c r="N43" s="57"/>
      <c r="O43" s="57"/>
      <c r="P43" s="57"/>
      <c r="Q43" s="57"/>
      <c r="R43" s="57"/>
      <c r="S43" s="60"/>
      <c r="T43" s="60">
        <v>4</v>
      </c>
      <c r="U43" s="58">
        <v>3</v>
      </c>
      <c r="V43" s="56"/>
      <c r="W43" s="56"/>
      <c r="X43" s="56">
        <f t="shared" si="0"/>
        <v>31</v>
      </c>
      <c r="Y43" s="56"/>
      <c r="Z43" s="63"/>
    </row>
    <row r="44" spans="1:26" s="54" customFormat="1" ht="20.149999999999999" customHeight="1" x14ac:dyDescent="0.35">
      <c r="A44" s="55">
        <v>19</v>
      </c>
      <c r="B44" s="56">
        <v>15</v>
      </c>
      <c r="C44" s="46">
        <f>VLOOKUP(B44,[2]список!_xlnm.Print_Area,3)</f>
        <v>10005408742</v>
      </c>
      <c r="D44" s="46" t="str">
        <f>VLOOKUP(B44,[2]список!_xlnm.Print_Area,2)</f>
        <v>ЧИСТИК Ярослав</v>
      </c>
      <c r="E44" s="47">
        <f>VLOOKUP(B44,[2]список!_xlnm.Print_Area,4)</f>
        <v>32573</v>
      </c>
      <c r="F44" s="46" t="str">
        <f>VLOOKUP(B44,[2]список!_xlnm.Print_Area,5)</f>
        <v>МСМК</v>
      </c>
      <c r="G44" s="48" t="str">
        <f>VLOOKUP(B44,[2]список!_xlnm.Print_Area,6)</f>
        <v>Москва</v>
      </c>
      <c r="H44" s="56">
        <v>8</v>
      </c>
      <c r="I44" s="56">
        <v>1</v>
      </c>
      <c r="J44" s="57">
        <v>1</v>
      </c>
      <c r="K44" s="57"/>
      <c r="L44" s="57">
        <v>1</v>
      </c>
      <c r="M44" s="57"/>
      <c r="N44" s="57"/>
      <c r="O44" s="57"/>
      <c r="P44" s="57"/>
      <c r="Q44" s="57"/>
      <c r="R44" s="57"/>
      <c r="S44" s="60"/>
      <c r="T44" s="60"/>
      <c r="U44" s="58">
        <v>16</v>
      </c>
      <c r="V44" s="56"/>
      <c r="W44" s="56"/>
      <c r="X44" s="56">
        <f t="shared" si="0"/>
        <v>11</v>
      </c>
      <c r="Y44" s="57"/>
      <c r="Z44" s="59"/>
    </row>
    <row r="45" spans="1:26" s="54" customFormat="1" ht="20.149999999999999" customHeight="1" x14ac:dyDescent="0.35">
      <c r="A45" s="55">
        <v>20</v>
      </c>
      <c r="B45" s="56">
        <v>139</v>
      </c>
      <c r="C45" s="46">
        <f>VLOOKUP(B45,[2]список!_xlnm.Print_Area,3)</f>
        <v>10125311957</v>
      </c>
      <c r="D45" s="46" t="str">
        <f>VLOOKUP(B45,[2]список!_xlnm.Print_Area,2)</f>
        <v>СВИЛОВСКИЙ Данил</v>
      </c>
      <c r="E45" s="47">
        <f>VLOOKUP(B45,[2]список!_xlnm.Print_Area,4)</f>
        <v>39525</v>
      </c>
      <c r="F45" s="46" t="str">
        <f>VLOOKUP(B45,[2]список!_xlnm.Print_Area,5)</f>
        <v>КМС</v>
      </c>
      <c r="G45" s="48" t="str">
        <f>VLOOKUP(B45,[2]список!_xlnm.Print_Area,6)</f>
        <v>Санкт-Петербург</v>
      </c>
      <c r="H45" s="56">
        <v>1</v>
      </c>
      <c r="I45" s="56">
        <v>4</v>
      </c>
      <c r="J45" s="60">
        <v>1</v>
      </c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58">
        <v>10</v>
      </c>
      <c r="V45" s="56"/>
      <c r="W45" s="56"/>
      <c r="X45" s="56">
        <f t="shared" si="0"/>
        <v>6</v>
      </c>
      <c r="Y45" s="57"/>
      <c r="Z45" s="59"/>
    </row>
    <row r="46" spans="1:26" s="54" customFormat="1" ht="20.149999999999999" customHeight="1" x14ac:dyDescent="0.35">
      <c r="A46" s="55"/>
      <c r="B46" s="56">
        <v>73</v>
      </c>
      <c r="C46" s="46">
        <f>VLOOKUP(B46,[2]список!_xlnm.Print_Area,3)</f>
        <v>10093154134</v>
      </c>
      <c r="D46" s="46" t="str">
        <f>VLOOKUP(B46,[2]список!_xlnm.Print_Area,2)</f>
        <v>БЕЗГЕРЦ Степан</v>
      </c>
      <c r="E46" s="47">
        <f>VLOOKUP(B46,[2]список!_xlnm.Print_Area,4)</f>
        <v>38311</v>
      </c>
      <c r="F46" s="46" t="str">
        <f>VLOOKUP(B46,[2]список!_xlnm.Print_Area,5)</f>
        <v>МС</v>
      </c>
      <c r="G46" s="48" t="str">
        <f>VLOOKUP(B46,[2]список!_xlnm.Print_Area,6)</f>
        <v>Республика Беларусь</v>
      </c>
      <c r="H46" s="56">
        <v>2</v>
      </c>
      <c r="I46" s="56">
        <v>1</v>
      </c>
      <c r="J46" s="57">
        <v>1</v>
      </c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8">
        <v>13</v>
      </c>
      <c r="V46" s="56"/>
      <c r="W46" s="56"/>
      <c r="X46" s="56">
        <f t="shared" si="0"/>
        <v>4</v>
      </c>
      <c r="Y46" s="64"/>
      <c r="Z46" s="59"/>
    </row>
    <row r="47" spans="1:26" s="75" customFormat="1" ht="20.149999999999999" customHeight="1" thickBot="1" x14ac:dyDescent="0.4">
      <c r="A47" s="65">
        <v>21</v>
      </c>
      <c r="B47" s="66">
        <v>59</v>
      </c>
      <c r="C47" s="67">
        <f>VLOOKUP(B47,[2]список!_xlnm.Print_Area,3)</f>
        <v>10093556278</v>
      </c>
      <c r="D47" s="67" t="str">
        <f>VLOOKUP(B47,[2]список!_xlnm.Print_Area,2)</f>
        <v>МАРЯМИДЗЕ Степан</v>
      </c>
      <c r="E47" s="68">
        <f>VLOOKUP(B47,[2]список!_xlnm.Print_Area,4)</f>
        <v>38503</v>
      </c>
      <c r="F47" s="67" t="str">
        <f>VLOOKUP(B47,[2]список!_xlnm.Print_Area,5)</f>
        <v>МС</v>
      </c>
      <c r="G47" s="69" t="str">
        <f>VLOOKUP(B47,[2]список!_xlnm.Print_Area,6)</f>
        <v>Тульская обл.</v>
      </c>
      <c r="H47" s="66">
        <v>1</v>
      </c>
      <c r="I47" s="66">
        <v>1</v>
      </c>
      <c r="J47" s="70">
        <v>2</v>
      </c>
      <c r="K47" s="70"/>
      <c r="L47" s="70"/>
      <c r="M47" s="70"/>
      <c r="N47" s="70"/>
      <c r="O47" s="70"/>
      <c r="P47" s="70"/>
      <c r="Q47" s="70"/>
      <c r="R47" s="70"/>
      <c r="S47" s="71"/>
      <c r="T47" s="71"/>
      <c r="U47" s="72">
        <v>24</v>
      </c>
      <c r="V47" s="66"/>
      <c r="W47" s="66">
        <v>-20</v>
      </c>
      <c r="X47" s="66">
        <f t="shared" si="0"/>
        <v>-16</v>
      </c>
      <c r="Y47" s="73"/>
      <c r="Z47" s="74"/>
    </row>
    <row r="48" spans="1:26" s="4" customFormat="1" ht="20.149999999999999" customHeight="1" thickTop="1" x14ac:dyDescent="0.35">
      <c r="A48" s="76"/>
      <c r="B48" s="77"/>
      <c r="C48" s="77"/>
      <c r="D48" s="78"/>
      <c r="E48" s="79"/>
      <c r="F48" s="80"/>
      <c r="G48" s="79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2"/>
      <c r="V48" s="82"/>
      <c r="W48" s="82"/>
      <c r="X48" s="82"/>
      <c r="Y48" s="82"/>
      <c r="Z48" s="83"/>
    </row>
    <row r="49" spans="1:42" s="84" customFormat="1" ht="20.149999999999999" customHeight="1" x14ac:dyDescent="0.35">
      <c r="A49" s="128" t="s">
        <v>58</v>
      </c>
      <c r="B49" s="129"/>
      <c r="C49" s="129"/>
      <c r="D49" s="129"/>
      <c r="E49" s="129"/>
      <c r="F49" s="129"/>
      <c r="G49" s="130"/>
      <c r="H49" s="131" t="s">
        <v>59</v>
      </c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32"/>
    </row>
    <row r="50" spans="1:42" s="4" customFormat="1" ht="20.149999999999999" customHeight="1" x14ac:dyDescent="0.35">
      <c r="A50" s="85" t="s">
        <v>60</v>
      </c>
      <c r="B50" s="86"/>
      <c r="C50" s="86"/>
      <c r="D50" s="86"/>
      <c r="E50" s="86"/>
      <c r="F50" s="86"/>
      <c r="G50" s="86"/>
      <c r="H50" s="87" t="s">
        <v>61</v>
      </c>
      <c r="I50" s="86"/>
      <c r="J50" s="86"/>
      <c r="K50" s="86"/>
      <c r="L50" s="86"/>
      <c r="M50" s="86"/>
      <c r="N50" s="86"/>
      <c r="O50" s="88">
        <v>4</v>
      </c>
      <c r="P50" s="86"/>
      <c r="Q50" s="86"/>
      <c r="R50" s="86"/>
      <c r="S50" s="86"/>
      <c r="T50" s="86"/>
      <c r="U50" s="89"/>
      <c r="V50" s="89"/>
      <c r="W50" s="89"/>
      <c r="X50" s="89"/>
      <c r="Y50" s="89" t="s">
        <v>62</v>
      </c>
      <c r="Z50" s="90">
        <f>COUNTIF(F12:F47,"ЗМС")</f>
        <v>0</v>
      </c>
    </row>
    <row r="51" spans="1:42" s="4" customFormat="1" ht="20.149999999999999" customHeight="1" x14ac:dyDescent="0.35">
      <c r="A51" s="85" t="s">
        <v>63</v>
      </c>
      <c r="B51" s="86"/>
      <c r="C51" s="86"/>
      <c r="D51" s="86"/>
      <c r="E51" s="86"/>
      <c r="F51" s="86"/>
      <c r="G51" s="86"/>
      <c r="H51" s="87" t="s">
        <v>64</v>
      </c>
      <c r="I51" s="86"/>
      <c r="J51" s="86"/>
      <c r="K51" s="86"/>
      <c r="L51" s="86"/>
      <c r="M51" s="86"/>
      <c r="N51" s="86"/>
      <c r="O51" s="88">
        <v>24</v>
      </c>
      <c r="P51" s="86"/>
      <c r="Q51" s="86"/>
      <c r="R51" s="86"/>
      <c r="S51" s="86"/>
      <c r="T51" s="86"/>
      <c r="U51" s="89"/>
      <c r="V51" s="89"/>
      <c r="W51" s="89"/>
      <c r="X51" s="89"/>
      <c r="Y51" s="89" t="s">
        <v>65</v>
      </c>
      <c r="Z51" s="90">
        <f>COUNTIF(F12:F47,"МСМК")</f>
        <v>12</v>
      </c>
    </row>
    <row r="52" spans="1:42" s="4" customFormat="1" ht="20.149999999999999" customHeight="1" x14ac:dyDescent="0.35">
      <c r="A52" s="91"/>
      <c r="B52" s="86"/>
      <c r="C52" s="86"/>
      <c r="D52" s="86"/>
      <c r="E52" s="86"/>
      <c r="F52" s="86"/>
      <c r="G52" s="86"/>
      <c r="H52" s="87" t="s">
        <v>66</v>
      </c>
      <c r="I52" s="86"/>
      <c r="J52" s="86"/>
      <c r="K52" s="86"/>
      <c r="L52" s="86"/>
      <c r="M52" s="86"/>
      <c r="N52" s="86"/>
      <c r="O52" s="88">
        <f>COUNT(A18:A47)</f>
        <v>21</v>
      </c>
      <c r="P52" s="86"/>
      <c r="Q52" s="86"/>
      <c r="R52" s="86"/>
      <c r="S52" s="86"/>
      <c r="T52" s="86"/>
      <c r="U52" s="89"/>
      <c r="V52" s="89"/>
      <c r="W52" s="89"/>
      <c r="X52" s="89"/>
      <c r="Y52" s="89" t="s">
        <v>67</v>
      </c>
      <c r="Z52" s="90">
        <f>COUNTIF(F12:F47,"МС")</f>
        <v>8</v>
      </c>
    </row>
    <row r="53" spans="1:42" s="4" customFormat="1" ht="20.149999999999999" customHeight="1" x14ac:dyDescent="0.35">
      <c r="A53" s="91"/>
      <c r="B53" s="86"/>
      <c r="C53" s="86"/>
      <c r="D53" s="86"/>
      <c r="E53" s="86"/>
      <c r="F53" s="86"/>
      <c r="G53" s="86"/>
      <c r="H53" s="87" t="s">
        <v>68</v>
      </c>
      <c r="I53" s="86"/>
      <c r="J53" s="86"/>
      <c r="K53" s="86"/>
      <c r="L53" s="86"/>
      <c r="M53" s="86"/>
      <c r="N53" s="86"/>
      <c r="O53" s="88">
        <f>COUNT(A17:A47)</f>
        <v>21</v>
      </c>
      <c r="P53" s="86"/>
      <c r="Q53" s="86"/>
      <c r="R53" s="86"/>
      <c r="S53" s="86"/>
      <c r="T53" s="86"/>
      <c r="U53" s="89"/>
      <c r="V53" s="89"/>
      <c r="W53" s="89"/>
      <c r="X53" s="89"/>
      <c r="Y53" s="89" t="s">
        <v>69</v>
      </c>
      <c r="Z53" s="90">
        <f>COUNTIF(F12:F47,"КМС")</f>
        <v>4</v>
      </c>
    </row>
    <row r="54" spans="1:42" s="4" customFormat="1" ht="16" customHeight="1" x14ac:dyDescent="0.35">
      <c r="A54" s="85"/>
      <c r="B54" s="89"/>
      <c r="C54" s="89"/>
      <c r="D54" s="89"/>
      <c r="E54" s="89"/>
      <c r="F54" s="89"/>
      <c r="G54" s="89"/>
      <c r="H54" s="87" t="s">
        <v>70</v>
      </c>
      <c r="I54" s="89"/>
      <c r="J54" s="89"/>
      <c r="K54" s="86"/>
      <c r="L54" s="89"/>
      <c r="M54" s="89"/>
      <c r="N54" s="89"/>
      <c r="O54" s="88">
        <f>COUNTIF(A18:A47,"НФ")</f>
        <v>0</v>
      </c>
      <c r="P54" s="89"/>
      <c r="Q54" s="89"/>
      <c r="R54" s="89"/>
      <c r="S54" s="89"/>
      <c r="T54" s="89"/>
      <c r="U54" s="89"/>
      <c r="V54" s="89"/>
      <c r="W54" s="89"/>
      <c r="X54" s="89"/>
      <c r="Y54" s="89" t="s">
        <v>71</v>
      </c>
      <c r="Z54" s="90">
        <f>COUNTIF(F12:F47,"1 СР")</f>
        <v>0</v>
      </c>
    </row>
    <row r="55" spans="1:42" s="4" customFormat="1" ht="16" customHeight="1" x14ac:dyDescent="0.35">
      <c r="A55" s="85"/>
      <c r="B55" s="92"/>
      <c r="C55" s="92"/>
      <c r="D55" s="92"/>
      <c r="E55" s="92"/>
      <c r="F55" s="92"/>
      <c r="G55" s="92"/>
      <c r="H55" s="87" t="s">
        <v>72</v>
      </c>
      <c r="I55" s="93"/>
      <c r="J55" s="93"/>
      <c r="K55" s="94"/>
      <c r="L55" s="93"/>
      <c r="M55" s="93"/>
      <c r="N55" s="93"/>
      <c r="O55" s="95">
        <f t="shared" ref="O55:O56" si="1">COUNTIF(A19:A48,"НФ")</f>
        <v>0</v>
      </c>
      <c r="P55" s="93"/>
      <c r="Q55" s="93"/>
      <c r="R55" s="93"/>
      <c r="S55" s="93"/>
      <c r="T55" s="93"/>
      <c r="U55" s="89"/>
      <c r="V55" s="89"/>
      <c r="W55" s="89"/>
      <c r="X55" s="89"/>
      <c r="Y55" s="93" t="s">
        <v>73</v>
      </c>
      <c r="Z55" s="90">
        <f>COUNTIF(F13:F48,"2 СР")</f>
        <v>0</v>
      </c>
    </row>
    <row r="56" spans="1:42" s="4" customFormat="1" ht="16" customHeight="1" x14ac:dyDescent="0.35">
      <c r="A56" s="85"/>
      <c r="B56" s="89"/>
      <c r="C56" s="89"/>
      <c r="D56" s="89"/>
      <c r="E56" s="89"/>
      <c r="F56" s="89"/>
      <c r="G56" s="89"/>
      <c r="H56" s="87" t="s">
        <v>74</v>
      </c>
      <c r="I56" s="94"/>
      <c r="J56" s="94"/>
      <c r="K56" s="93"/>
      <c r="L56" s="94"/>
      <c r="M56" s="94"/>
      <c r="N56" s="94"/>
      <c r="O56" s="88">
        <f t="shared" si="1"/>
        <v>0</v>
      </c>
      <c r="P56" s="94"/>
      <c r="Q56" s="94"/>
      <c r="R56" s="94"/>
      <c r="S56" s="94"/>
      <c r="T56" s="94"/>
      <c r="U56" s="89"/>
      <c r="V56" s="89"/>
      <c r="W56" s="89"/>
      <c r="X56" s="89"/>
      <c r="Y56" s="94" t="s">
        <v>75</v>
      </c>
      <c r="Z56" s="90">
        <f>COUNTIF(F12:F47,"3 СР")</f>
        <v>0</v>
      </c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</row>
    <row r="57" spans="1:42" s="4" customFormat="1" ht="16" customHeight="1" x14ac:dyDescent="0.35">
      <c r="A57" s="9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98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</row>
    <row r="58" spans="1:42" s="4" customFormat="1" ht="14.5" x14ac:dyDescent="0.35">
      <c r="A58" s="99"/>
      <c r="B58" s="100"/>
      <c r="C58" s="100"/>
      <c r="G58" s="84"/>
      <c r="H58" s="84"/>
      <c r="K58" s="101"/>
      <c r="Z58" s="6"/>
    </row>
    <row r="59" spans="1:42" s="4" customFormat="1" ht="15.5" x14ac:dyDescent="0.35">
      <c r="A59" s="133" t="str">
        <f>A18</f>
        <v>ГЛАВНЫЙ СУДЬЯ:</v>
      </c>
      <c r="B59" s="134"/>
      <c r="C59" s="134"/>
      <c r="D59" s="134"/>
      <c r="E59" s="134"/>
      <c r="F59" s="134" t="str">
        <f>A19</f>
        <v>ГЛАВНЫЙ СЕКРЕТАРЬ:</v>
      </c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 t="str">
        <f>A20</f>
        <v>СУДЬЯ НА ФИНИШЕ:</v>
      </c>
      <c r="V59" s="134"/>
      <c r="W59" s="134"/>
      <c r="X59" s="134"/>
      <c r="Y59" s="134"/>
      <c r="Z59" s="135"/>
    </row>
    <row r="60" spans="1:42" s="4" customFormat="1" x14ac:dyDescent="0.35">
      <c r="A60" s="123"/>
      <c r="B60" s="124"/>
      <c r="C60" s="124"/>
      <c r="D60" s="124"/>
      <c r="E60" s="124"/>
      <c r="F60" s="136"/>
      <c r="G60" s="136"/>
      <c r="H60" s="136"/>
      <c r="I60" s="136"/>
      <c r="J60" s="136"/>
      <c r="K60" s="136"/>
      <c r="L60" s="102"/>
      <c r="M60" s="102"/>
      <c r="N60" s="102"/>
      <c r="O60" s="102"/>
      <c r="P60" s="102"/>
      <c r="Q60" s="102"/>
      <c r="R60" s="102"/>
      <c r="S60" s="102"/>
      <c r="T60" s="102"/>
      <c r="U60" s="136"/>
      <c r="V60" s="136"/>
      <c r="W60" s="136"/>
      <c r="X60" s="136"/>
      <c r="Y60" s="136"/>
      <c r="Z60" s="137"/>
    </row>
    <row r="61" spans="1:42" s="4" customFormat="1" x14ac:dyDescent="0.35">
      <c r="A61" s="76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3"/>
    </row>
    <row r="62" spans="1:42" s="4" customFormat="1" x14ac:dyDescent="0.35">
      <c r="A62" s="76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3"/>
    </row>
    <row r="63" spans="1:42" s="4" customFormat="1" x14ac:dyDescent="0.35">
      <c r="A63" s="76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3"/>
    </row>
    <row r="64" spans="1:42" s="4" customFormat="1" x14ac:dyDescent="0.35">
      <c r="A64" s="123"/>
      <c r="B64" s="124"/>
      <c r="C64" s="124"/>
      <c r="D64" s="124"/>
      <c r="E64" s="124"/>
      <c r="F64" s="124"/>
      <c r="G64" s="124"/>
      <c r="H64" s="124"/>
      <c r="I64" s="124"/>
      <c r="J64" s="124"/>
      <c r="S64" s="100"/>
      <c r="T64" s="100"/>
      <c r="U64" s="124"/>
      <c r="V64" s="124"/>
      <c r="W64" s="124"/>
      <c r="X64" s="124"/>
      <c r="Y64" s="124"/>
      <c r="Z64" s="125"/>
    </row>
    <row r="65" spans="1:26" s="4" customFormat="1" x14ac:dyDescent="0.35">
      <c r="A65" s="123"/>
      <c r="B65" s="124"/>
      <c r="C65" s="124"/>
      <c r="D65" s="124"/>
      <c r="E65" s="124"/>
      <c r="F65" s="126"/>
      <c r="G65" s="126"/>
      <c r="H65" s="126"/>
      <c r="I65" s="126"/>
      <c r="J65" s="126"/>
      <c r="K65" s="126"/>
      <c r="L65" s="104"/>
      <c r="M65" s="104"/>
      <c r="N65" s="104"/>
      <c r="O65" s="104"/>
      <c r="P65" s="104"/>
      <c r="Q65" s="104"/>
      <c r="R65" s="104"/>
      <c r="S65" s="104"/>
      <c r="T65" s="104"/>
      <c r="U65" s="126"/>
      <c r="V65" s="126"/>
      <c r="W65" s="126"/>
      <c r="X65" s="126"/>
      <c r="Y65" s="126"/>
      <c r="Z65" s="127"/>
    </row>
    <row r="66" spans="1:26" s="4" customFormat="1" ht="16" thickBot="1" x14ac:dyDescent="0.4">
      <c r="A66" s="120" t="str">
        <f>G18</f>
        <v>СОЛОВЬЁВ Г.Н. (ВК,г. САНКТ-ПЕТЕРБУРГ)</v>
      </c>
      <c r="B66" s="121"/>
      <c r="C66" s="121"/>
      <c r="D66" s="121"/>
      <c r="E66" s="121"/>
      <c r="F66" s="121" t="str">
        <f>G19</f>
        <v xml:space="preserve">СЛАБКОВСКАЯ В.Н. (ВК, г. ОМСК) </v>
      </c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 t="str">
        <f>G20</f>
        <v xml:space="preserve">СТАРЧЕНКОВ С.А. (ВК, г. ОМСК) </v>
      </c>
      <c r="V66" s="121"/>
      <c r="W66" s="121"/>
      <c r="X66" s="121"/>
      <c r="Y66" s="121"/>
      <c r="Z66" s="122"/>
    </row>
    <row r="67" spans="1:26" s="4" customFormat="1" ht="13.5" thickTop="1" x14ac:dyDescent="0.35">
      <c r="B67" s="100"/>
      <c r="C67" s="100"/>
    </row>
    <row r="68" spans="1:26" s="4" customFormat="1" x14ac:dyDescent="0.35">
      <c r="B68" s="100"/>
      <c r="C68" s="100"/>
    </row>
    <row r="69" spans="1:26" s="4" customFormat="1" x14ac:dyDescent="0.35">
      <c r="B69" s="100"/>
      <c r="C69" s="100"/>
    </row>
    <row r="70" spans="1:26" s="4" customFormat="1" x14ac:dyDescent="0.35">
      <c r="B70" s="100"/>
      <c r="C70" s="100"/>
    </row>
    <row r="71" spans="1:26" s="4" customFormat="1" x14ac:dyDescent="0.35">
      <c r="B71" s="100"/>
      <c r="C71" s="100"/>
    </row>
  </sheetData>
  <mergeCells count="42">
    <mergeCell ref="A12:Z12"/>
    <mergeCell ref="A1:Z1"/>
    <mergeCell ref="A2:Z2"/>
    <mergeCell ref="A3:Z3"/>
    <mergeCell ref="A4:Z4"/>
    <mergeCell ref="A5:Z5"/>
    <mergeCell ref="A6:Z6"/>
    <mergeCell ref="A7:Z7"/>
    <mergeCell ref="A8:Z8"/>
    <mergeCell ref="A10:Z10"/>
    <mergeCell ref="A11:Z11"/>
    <mergeCell ref="A16:G16"/>
    <mergeCell ref="A22:A23"/>
    <mergeCell ref="B22:B23"/>
    <mergeCell ref="C22:C23"/>
    <mergeCell ref="D22:D23"/>
    <mergeCell ref="E22:E23"/>
    <mergeCell ref="F22:F23"/>
    <mergeCell ref="G22:G23"/>
    <mergeCell ref="A60:E60"/>
    <mergeCell ref="F60:K60"/>
    <mergeCell ref="U60:Z60"/>
    <mergeCell ref="H22:T22"/>
    <mergeCell ref="U22:U23"/>
    <mergeCell ref="V22:W22"/>
    <mergeCell ref="X22:X23"/>
    <mergeCell ref="Y22:Y23"/>
    <mergeCell ref="Z22:Z23"/>
    <mergeCell ref="A49:G49"/>
    <mergeCell ref="H49:Z49"/>
    <mergeCell ref="A59:E59"/>
    <mergeCell ref="F59:T59"/>
    <mergeCell ref="U59:Z59"/>
    <mergeCell ref="A66:E66"/>
    <mergeCell ref="F66:T66"/>
    <mergeCell ref="U66:Z66"/>
    <mergeCell ref="A64:E64"/>
    <mergeCell ref="F64:J64"/>
    <mergeCell ref="U64:Z64"/>
    <mergeCell ref="A65:E65"/>
    <mergeCell ref="F65:K65"/>
    <mergeCell ref="U65:Z65"/>
  </mergeCells>
  <printOptions horizontalCentered="1"/>
  <pageMargins left="0.25" right="0.25" top="0.75" bottom="0.75" header="0.3" footer="0.3"/>
  <pageSetup scale="56" fitToHeight="0" orientation="landscape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9B49A-ABEF-44FA-9DF3-D5B06D4C1EA6}">
  <sheetPr>
    <tabColor rgb="FFFFC000"/>
    <pageSetUpPr fitToPage="1"/>
  </sheetPr>
  <dimension ref="A1:AP72"/>
  <sheetViews>
    <sheetView view="pageBreakPreview" zoomScale="60" zoomScaleNormal="80" workbookViewId="0">
      <selection activeCell="A12" sqref="A12:XFD12"/>
    </sheetView>
  </sheetViews>
  <sheetFormatPr defaultColWidth="9.1796875" defaultRowHeight="13" x14ac:dyDescent="0.3"/>
  <cols>
    <col min="1" max="1" width="7.54296875" style="1" customWidth="1"/>
    <col min="2" max="2" width="8.1796875" style="105" customWidth="1"/>
    <col min="3" max="3" width="16.26953125" style="105" customWidth="1"/>
    <col min="4" max="4" width="31.453125" style="1" customWidth="1"/>
    <col min="5" max="5" width="14.453125" style="1" customWidth="1"/>
    <col min="6" max="6" width="9" style="1" customWidth="1"/>
    <col min="7" max="7" width="39" style="1" customWidth="1"/>
    <col min="8" max="9" width="6.54296875" style="1" customWidth="1"/>
    <col min="10" max="10" width="10" style="1" customWidth="1"/>
    <col min="11" max="18" width="4.54296875" style="1" customWidth="1"/>
    <col min="19" max="20" width="4.54296875" style="1" hidden="1" customWidth="1"/>
    <col min="21" max="21" width="9" style="1" customWidth="1"/>
    <col min="22" max="23" width="4.7265625" style="1" customWidth="1"/>
    <col min="24" max="24" width="10" style="1" customWidth="1"/>
    <col min="25" max="25" width="11" style="1" customWidth="1"/>
    <col min="26" max="26" width="11.1796875" style="1" customWidth="1"/>
    <col min="27" max="16384" width="9.1796875" style="1"/>
  </cols>
  <sheetData>
    <row r="1" spans="1:26" ht="18.5" x14ac:dyDescent="0.3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ht="18.5" x14ac:dyDescent="0.3">
      <c r="A2" s="163" t="s">
        <v>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</row>
    <row r="3" spans="1:26" ht="6.65" customHeight="1" x14ac:dyDescent="0.3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</row>
    <row r="4" spans="1:26" ht="6.65" customHeight="1" x14ac:dyDescent="0.3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</row>
    <row r="5" spans="1:26" ht="6.65" customHeight="1" x14ac:dyDescent="0.3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</row>
    <row r="6" spans="1:26" ht="14.5" x14ac:dyDescent="0.3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</row>
    <row r="7" spans="1:26" s="2" customFormat="1" ht="25.5" customHeight="1" x14ac:dyDescent="0.35">
      <c r="A7" s="155" t="s">
        <v>2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</row>
    <row r="8" spans="1:26" s="2" customFormat="1" ht="21.5" thickBot="1" x14ac:dyDescent="0.4">
      <c r="A8" s="156" t="s">
        <v>3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</row>
    <row r="9" spans="1:26" s="2" customFormat="1" ht="22" hidden="1" thickTop="1" thickBo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2" customFormat="1" ht="21.5" thickTop="1" x14ac:dyDescent="0.35">
      <c r="A10" s="157" t="s">
        <v>4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9"/>
    </row>
    <row r="11" spans="1:26" s="4" customFormat="1" ht="24" customHeight="1" x14ac:dyDescent="0.35">
      <c r="A11" s="160" t="s">
        <v>5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2"/>
    </row>
    <row r="12" spans="1:26" s="4" customFormat="1" ht="18.5" x14ac:dyDescent="0.35">
      <c r="A12" s="160" t="s">
        <v>76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2"/>
    </row>
    <row r="13" spans="1:26" s="4" customFormat="1" ht="15.75" customHeight="1" x14ac:dyDescent="0.35">
      <c r="A13" s="5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6"/>
    </row>
    <row r="14" spans="1:26" s="13" customFormat="1" ht="16" customHeight="1" x14ac:dyDescent="0.35">
      <c r="A14" s="7" t="s">
        <v>7</v>
      </c>
      <c r="B14" s="8"/>
      <c r="C14" s="8"/>
      <c r="D14" s="9"/>
      <c r="E14" s="9"/>
      <c r="F14" s="9"/>
      <c r="G14" s="10" t="s">
        <v>77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11"/>
      <c r="W14" s="11"/>
      <c r="X14" s="11"/>
      <c r="Y14" s="12"/>
      <c r="Z14" s="12" t="s">
        <v>9</v>
      </c>
    </row>
    <row r="15" spans="1:26" s="13" customFormat="1" ht="16" customHeight="1" x14ac:dyDescent="0.35">
      <c r="A15" s="14" t="s">
        <v>10</v>
      </c>
      <c r="B15" s="15"/>
      <c r="C15" s="15"/>
      <c r="D15" s="16"/>
      <c r="E15" s="16"/>
      <c r="F15" s="16"/>
      <c r="G15" s="17" t="s">
        <v>78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8"/>
      <c r="W15" s="18"/>
      <c r="X15" s="18"/>
      <c r="Y15" s="19"/>
      <c r="Z15" s="19" t="s">
        <v>12</v>
      </c>
    </row>
    <row r="16" spans="1:26" s="13" customFormat="1" ht="16" customHeight="1" x14ac:dyDescent="0.35">
      <c r="A16" s="148" t="s">
        <v>13</v>
      </c>
      <c r="B16" s="149"/>
      <c r="C16" s="149"/>
      <c r="D16" s="149"/>
      <c r="E16" s="149"/>
      <c r="F16" s="149"/>
      <c r="G16" s="150"/>
      <c r="H16" s="20" t="s">
        <v>14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3"/>
    </row>
    <row r="17" spans="1:26" s="13" customFormat="1" ht="16" customHeight="1" x14ac:dyDescent="0.35">
      <c r="A17" s="24" t="s">
        <v>15</v>
      </c>
      <c r="B17" s="25"/>
      <c r="C17" s="25"/>
      <c r="D17" s="22"/>
      <c r="E17" s="26"/>
      <c r="F17" s="22"/>
      <c r="G17" s="27"/>
      <c r="H17" s="28" t="s">
        <v>16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9"/>
      <c r="W17" s="29"/>
      <c r="X17" s="29"/>
      <c r="Y17" s="30"/>
      <c r="Z17" s="31" t="s">
        <v>17</v>
      </c>
    </row>
    <row r="18" spans="1:26" s="13" customFormat="1" ht="16" customHeight="1" x14ac:dyDescent="0.35">
      <c r="A18" s="24" t="s">
        <v>18</v>
      </c>
      <c r="B18" s="25"/>
      <c r="C18" s="25"/>
      <c r="D18" s="29"/>
      <c r="E18" s="26"/>
      <c r="F18" s="22"/>
      <c r="G18" s="32" t="s">
        <v>19</v>
      </c>
      <c r="H18" s="28" t="s">
        <v>20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9"/>
      <c r="W18" s="29"/>
      <c r="X18" s="29"/>
      <c r="Y18" s="30"/>
      <c r="Z18" s="31" t="s">
        <v>21</v>
      </c>
    </row>
    <row r="19" spans="1:26" s="13" customFormat="1" ht="16" customHeight="1" x14ac:dyDescent="0.35">
      <c r="A19" s="24" t="s">
        <v>22</v>
      </c>
      <c r="B19" s="25"/>
      <c r="C19" s="25"/>
      <c r="D19" s="29"/>
      <c r="E19" s="26"/>
      <c r="F19" s="22"/>
      <c r="G19" s="29" t="s">
        <v>23</v>
      </c>
      <c r="H19" s="33" t="s">
        <v>24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9"/>
      <c r="W19" s="29"/>
      <c r="X19" s="29"/>
      <c r="Y19" s="30"/>
      <c r="Z19" s="34" t="s">
        <v>79</v>
      </c>
    </row>
    <row r="20" spans="1:26" s="13" customFormat="1" ht="16" customHeight="1" thickBot="1" x14ac:dyDescent="0.4">
      <c r="A20" s="24" t="s">
        <v>26</v>
      </c>
      <c r="B20" s="30"/>
      <c r="C20" s="30"/>
      <c r="D20" s="26"/>
      <c r="E20" s="26"/>
      <c r="F20" s="26"/>
      <c r="G20" s="29" t="s">
        <v>27</v>
      </c>
      <c r="H20" s="33" t="s">
        <v>28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9"/>
      <c r="W20" s="29"/>
      <c r="X20" s="29"/>
      <c r="Y20" s="30"/>
      <c r="Z20" s="34" t="s">
        <v>80</v>
      </c>
    </row>
    <row r="21" spans="1:26" s="39" customFormat="1" thickTop="1" thickBot="1" x14ac:dyDescent="0.35">
      <c r="A21" s="35"/>
      <c r="B21" s="36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8"/>
    </row>
    <row r="22" spans="1:26" s="40" customFormat="1" ht="22" customHeight="1" thickTop="1" x14ac:dyDescent="0.35">
      <c r="A22" s="151" t="s">
        <v>30</v>
      </c>
      <c r="B22" s="140" t="s">
        <v>31</v>
      </c>
      <c r="C22" s="140" t="s">
        <v>32</v>
      </c>
      <c r="D22" s="140" t="s">
        <v>33</v>
      </c>
      <c r="E22" s="140" t="s">
        <v>34</v>
      </c>
      <c r="F22" s="140" t="s">
        <v>35</v>
      </c>
      <c r="G22" s="153" t="s">
        <v>36</v>
      </c>
      <c r="H22" s="138" t="s">
        <v>37</v>
      </c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40" t="s">
        <v>38</v>
      </c>
      <c r="V22" s="142" t="s">
        <v>39</v>
      </c>
      <c r="W22" s="143"/>
      <c r="X22" s="140" t="s">
        <v>40</v>
      </c>
      <c r="Y22" s="144" t="s">
        <v>41</v>
      </c>
      <c r="Z22" s="146" t="s">
        <v>42</v>
      </c>
    </row>
    <row r="23" spans="1:26" s="40" customFormat="1" ht="31.5" customHeight="1" thickBot="1" x14ac:dyDescent="0.4">
      <c r="A23" s="152"/>
      <c r="B23" s="141"/>
      <c r="C23" s="141"/>
      <c r="D23" s="141"/>
      <c r="E23" s="141"/>
      <c r="F23" s="141"/>
      <c r="G23" s="154"/>
      <c r="H23" s="41" t="s">
        <v>43</v>
      </c>
      <c r="I23" s="41" t="s">
        <v>44</v>
      </c>
      <c r="J23" s="42" t="s">
        <v>45</v>
      </c>
      <c r="K23" s="41" t="s">
        <v>46</v>
      </c>
      <c r="L23" s="41" t="s">
        <v>47</v>
      </c>
      <c r="M23" s="41" t="s">
        <v>48</v>
      </c>
      <c r="N23" s="41" t="s">
        <v>49</v>
      </c>
      <c r="O23" s="41" t="s">
        <v>50</v>
      </c>
      <c r="P23" s="41" t="s">
        <v>51</v>
      </c>
      <c r="Q23" s="41" t="s">
        <v>52</v>
      </c>
      <c r="R23" s="41" t="s">
        <v>53</v>
      </c>
      <c r="S23" s="41" t="s">
        <v>54</v>
      </c>
      <c r="T23" s="41" t="s">
        <v>55</v>
      </c>
      <c r="U23" s="141"/>
      <c r="V23" s="43" t="s">
        <v>56</v>
      </c>
      <c r="W23" s="43" t="s">
        <v>57</v>
      </c>
      <c r="X23" s="141"/>
      <c r="Y23" s="145"/>
      <c r="Z23" s="147"/>
    </row>
    <row r="24" spans="1:26" s="54" customFormat="1" ht="20.149999999999999" customHeight="1" thickTop="1" x14ac:dyDescent="0.35">
      <c r="A24" s="44">
        <v>1</v>
      </c>
      <c r="B24" s="106">
        <v>114</v>
      </c>
      <c r="C24" s="46">
        <f>VLOOKUP(B24,[2]список!_xlnm.Print_Area,3)</f>
        <v>10049916685</v>
      </c>
      <c r="D24" s="46" t="str">
        <f>VLOOKUP(B24,[2]список!_xlnm.Print_Area,2)</f>
        <v>ВАЛГОНЕН Валерия</v>
      </c>
      <c r="E24" s="47">
        <f>VLOOKUP(B24,[2]список!_xlnm.Print_Area,4)</f>
        <v>37678</v>
      </c>
      <c r="F24" s="46" t="str">
        <f>VLOOKUP(B24,[2]список!_xlnm.Print_Area,5)</f>
        <v>МСМК</v>
      </c>
      <c r="G24" s="48" t="str">
        <f>VLOOKUP(B24,[2]список!_xlnm.Print_Area,6)</f>
        <v>Санкт-Петербург</v>
      </c>
      <c r="H24" s="45">
        <v>40</v>
      </c>
      <c r="I24" s="45">
        <v>40</v>
      </c>
      <c r="J24" s="49">
        <v>40</v>
      </c>
      <c r="K24" s="49">
        <v>1</v>
      </c>
      <c r="L24" s="50">
        <v>5</v>
      </c>
      <c r="M24" s="50"/>
      <c r="N24" s="50"/>
      <c r="O24" s="50">
        <v>3</v>
      </c>
      <c r="P24" s="50"/>
      <c r="Q24" s="50"/>
      <c r="R24" s="50"/>
      <c r="S24" s="50"/>
      <c r="T24" s="50"/>
      <c r="U24" s="51">
        <v>5</v>
      </c>
      <c r="V24" s="45"/>
      <c r="W24" s="45"/>
      <c r="X24" s="52">
        <f t="shared" ref="X24:X46" si="0">H24+I24+J24+K24+L24+S24+T24+M24+N24+O24+P24+Q24+R24+V24+W24</f>
        <v>129</v>
      </c>
      <c r="Y24" s="52"/>
      <c r="Z24" s="53"/>
    </row>
    <row r="25" spans="1:26" s="54" customFormat="1" ht="20.149999999999999" customHeight="1" x14ac:dyDescent="0.35">
      <c r="A25" s="55">
        <v>2</v>
      </c>
      <c r="B25" s="107">
        <v>122</v>
      </c>
      <c r="C25" s="46">
        <f>VLOOKUP(B25,[2]список!_xlnm.Print_Area,3)</f>
        <v>10007498585</v>
      </c>
      <c r="D25" s="46" t="str">
        <f>VLOOKUP(B25,[2]список!_xlnm.Print_Area,2)</f>
        <v>АВЕРИНА Мария</v>
      </c>
      <c r="E25" s="47">
        <f>VLOOKUP(B25,[2]список!_xlnm.Print_Area,4)</f>
        <v>34246</v>
      </c>
      <c r="F25" s="46" t="str">
        <f>VLOOKUP(B25,[2]список!_xlnm.Print_Area,5)</f>
        <v>МСМК</v>
      </c>
      <c r="G25" s="48" t="str">
        <f>VLOOKUP(B25,[2]список!_xlnm.Print_Area,6)</f>
        <v>Тульская обл.</v>
      </c>
      <c r="H25" s="56">
        <v>38</v>
      </c>
      <c r="I25" s="56">
        <v>30</v>
      </c>
      <c r="J25" s="57">
        <v>38</v>
      </c>
      <c r="K25" s="57">
        <v>2</v>
      </c>
      <c r="L25" s="57">
        <v>2</v>
      </c>
      <c r="M25" s="57"/>
      <c r="N25" s="57">
        <v>5</v>
      </c>
      <c r="O25" s="57">
        <v>2</v>
      </c>
      <c r="P25" s="57"/>
      <c r="Q25" s="57"/>
      <c r="R25" s="57"/>
      <c r="S25" s="57"/>
      <c r="T25" s="57"/>
      <c r="U25" s="58">
        <v>6</v>
      </c>
      <c r="V25" s="56"/>
      <c r="W25" s="56"/>
      <c r="X25" s="56">
        <f t="shared" si="0"/>
        <v>117</v>
      </c>
      <c r="Y25" s="56"/>
      <c r="Z25" s="59"/>
    </row>
    <row r="26" spans="1:26" s="54" customFormat="1" ht="20.149999999999999" customHeight="1" x14ac:dyDescent="0.35">
      <c r="A26" s="55">
        <v>3</v>
      </c>
      <c r="B26" s="107">
        <v>115</v>
      </c>
      <c r="C26" s="46">
        <f>VLOOKUP(B26,[2]список!_xlnm.Print_Area,3)</f>
        <v>10094559422</v>
      </c>
      <c r="D26" s="46" t="str">
        <f>VLOOKUP(B26,[2]список!_xlnm.Print_Area,2)</f>
        <v>СМИРНОВА Диана</v>
      </c>
      <c r="E26" s="47">
        <f>VLOOKUP(B26,[2]список!_xlnm.Print_Area,4)</f>
        <v>38505</v>
      </c>
      <c r="F26" s="46" t="str">
        <f>VLOOKUP(B26,[2]список!_xlnm.Print_Area,5)</f>
        <v>МС</v>
      </c>
      <c r="G26" s="48" t="str">
        <f>VLOOKUP(B26,[2]список!_xlnm.Print_Area,6)</f>
        <v>Санкт-Петербург</v>
      </c>
      <c r="H26" s="56">
        <v>36</v>
      </c>
      <c r="I26" s="56">
        <v>32</v>
      </c>
      <c r="J26" s="57">
        <v>12</v>
      </c>
      <c r="K26" s="57">
        <v>5</v>
      </c>
      <c r="L26" s="60"/>
      <c r="M26" s="60"/>
      <c r="N26" s="60"/>
      <c r="O26" s="60"/>
      <c r="P26" s="60"/>
      <c r="Q26" s="60">
        <v>2</v>
      </c>
      <c r="R26" s="60"/>
      <c r="S26" s="60"/>
      <c r="T26" s="60"/>
      <c r="U26" s="58">
        <v>13</v>
      </c>
      <c r="V26" s="56">
        <v>20</v>
      </c>
      <c r="W26" s="56"/>
      <c r="X26" s="56">
        <f t="shared" si="0"/>
        <v>107</v>
      </c>
      <c r="Y26" s="56"/>
      <c r="Z26" s="59"/>
    </row>
    <row r="27" spans="1:26" s="54" customFormat="1" ht="20.149999999999999" customHeight="1" x14ac:dyDescent="0.35">
      <c r="A27" s="55">
        <v>4</v>
      </c>
      <c r="B27" s="107">
        <v>116</v>
      </c>
      <c r="C27" s="46">
        <f>VLOOKUP(B27,[2]список!_xlnm.Print_Area,3)</f>
        <v>10111632836</v>
      </c>
      <c r="D27" s="46" t="str">
        <f>VLOOKUP(B27,[2]список!_xlnm.Print_Area,2)</f>
        <v>ДАНЬШИНА Полина</v>
      </c>
      <c r="E27" s="47">
        <f>VLOOKUP(B27,[2]список!_xlnm.Print_Area,4)</f>
        <v>39137</v>
      </c>
      <c r="F27" s="46" t="str">
        <f>VLOOKUP(B27,[2]список!_xlnm.Print_Area,5)</f>
        <v>МС</v>
      </c>
      <c r="G27" s="48" t="str">
        <f>VLOOKUP(B27,[2]список!_xlnm.Print_Area,6)</f>
        <v>Санкт-Петербург</v>
      </c>
      <c r="H27" s="56">
        <v>24</v>
      </c>
      <c r="I27" s="56">
        <v>34</v>
      </c>
      <c r="J27" s="57">
        <v>32</v>
      </c>
      <c r="K27" s="57"/>
      <c r="L27" s="60"/>
      <c r="M27" s="60"/>
      <c r="N27" s="60"/>
      <c r="O27" s="60"/>
      <c r="P27" s="60">
        <v>5</v>
      </c>
      <c r="Q27" s="60"/>
      <c r="R27" s="60"/>
      <c r="S27" s="60"/>
      <c r="T27" s="60"/>
      <c r="U27" s="61">
        <v>17</v>
      </c>
      <c r="V27" s="56"/>
      <c r="W27" s="56"/>
      <c r="X27" s="56">
        <f t="shared" si="0"/>
        <v>95</v>
      </c>
      <c r="Y27" s="56"/>
      <c r="Z27" s="59"/>
    </row>
    <row r="28" spans="1:26" s="54" customFormat="1" ht="20.149999999999999" customHeight="1" x14ac:dyDescent="0.35">
      <c r="A28" s="55">
        <v>5</v>
      </c>
      <c r="B28" s="108">
        <v>118</v>
      </c>
      <c r="C28" s="46">
        <f>VLOOKUP(B28,[2]список!_xlnm.Print_Area,3)</f>
        <v>10111631927</v>
      </c>
      <c r="D28" s="46" t="str">
        <f>VLOOKUP(B28,[2]список!_xlnm.Print_Area,2)</f>
        <v>КОКАРЕВА Аглая</v>
      </c>
      <c r="E28" s="47">
        <f>VLOOKUP(B28,[2]список!_xlnm.Print_Area,4)</f>
        <v>39348</v>
      </c>
      <c r="F28" s="46" t="str">
        <f>VLOOKUP(B28,[2]список!_xlnm.Print_Area,5)</f>
        <v>МС</v>
      </c>
      <c r="G28" s="48" t="str">
        <f>VLOOKUP(B28,[2]список!_xlnm.Print_Area,6)</f>
        <v>Санкт-Петербург</v>
      </c>
      <c r="H28" s="56">
        <v>30</v>
      </c>
      <c r="I28" s="56">
        <v>38</v>
      </c>
      <c r="J28" s="57">
        <v>18</v>
      </c>
      <c r="K28" s="57"/>
      <c r="L28" s="60">
        <v>1</v>
      </c>
      <c r="M28" s="60"/>
      <c r="N28" s="60"/>
      <c r="O28" s="60"/>
      <c r="P28" s="60">
        <v>3</v>
      </c>
      <c r="Q28" s="60"/>
      <c r="R28" s="60">
        <v>4</v>
      </c>
      <c r="S28" s="60"/>
      <c r="T28" s="60"/>
      <c r="U28" s="61">
        <v>3</v>
      </c>
      <c r="V28" s="56"/>
      <c r="W28" s="56"/>
      <c r="X28" s="56">
        <f t="shared" si="0"/>
        <v>94</v>
      </c>
      <c r="Y28" s="56"/>
      <c r="Z28" s="59"/>
    </row>
    <row r="29" spans="1:26" s="54" customFormat="1" ht="20.149999999999999" customHeight="1" x14ac:dyDescent="0.35">
      <c r="A29" s="55">
        <v>6</v>
      </c>
      <c r="B29" s="107">
        <v>132</v>
      </c>
      <c r="C29" s="46">
        <f>VLOOKUP(B29,[2]список!_xlnm.Print_Area,3)</f>
        <v>10009183557</v>
      </c>
      <c r="D29" s="46" t="str">
        <f>VLOOKUP(B29,[2]список!_xlnm.Print_Area,2)</f>
        <v>КЛИМОВА Диана</v>
      </c>
      <c r="E29" s="47">
        <f>VLOOKUP(B29,[2]список!_xlnm.Print_Area,4)</f>
        <v>35346</v>
      </c>
      <c r="F29" s="46" t="str">
        <f>VLOOKUP(B29,[2]список!_xlnm.Print_Area,5)</f>
        <v>МСМК</v>
      </c>
      <c r="G29" s="48" t="str">
        <f>VLOOKUP(B29,[2]список!_xlnm.Print_Area,6)</f>
        <v>Тульская обл.,Тюменская обл.</v>
      </c>
      <c r="H29" s="56">
        <v>28</v>
      </c>
      <c r="I29" s="56">
        <v>22</v>
      </c>
      <c r="J29" s="57">
        <v>36</v>
      </c>
      <c r="K29" s="57"/>
      <c r="L29" s="60">
        <v>3</v>
      </c>
      <c r="M29" s="60"/>
      <c r="N29" s="60">
        <v>3</v>
      </c>
      <c r="O29" s="60"/>
      <c r="P29" s="60"/>
      <c r="Q29" s="60"/>
      <c r="R29" s="60">
        <v>2</v>
      </c>
      <c r="S29" s="60"/>
      <c r="T29" s="60"/>
      <c r="U29" s="58">
        <v>4</v>
      </c>
      <c r="V29" s="56"/>
      <c r="W29" s="56"/>
      <c r="X29" s="56">
        <f t="shared" si="0"/>
        <v>94</v>
      </c>
      <c r="Y29" s="62"/>
      <c r="Z29" s="59"/>
    </row>
    <row r="30" spans="1:26" s="54" customFormat="1" ht="20.149999999999999" customHeight="1" x14ac:dyDescent="0.35">
      <c r="A30" s="55"/>
      <c r="B30" s="107">
        <v>102</v>
      </c>
      <c r="C30" s="46">
        <f>VLOOKUP(B30,[2]список!_xlnm.Print_Area,3)</f>
        <v>10015981944</v>
      </c>
      <c r="D30" s="46" t="str">
        <f>VLOOKUP(B30,[2]список!_xlnm.Print_Area,2)</f>
        <v>КИПТИКОВА Анастасия</v>
      </c>
      <c r="E30" s="47">
        <f>VLOOKUP(B30,[2]список!_xlnm.Print_Area,4)</f>
        <v>36382</v>
      </c>
      <c r="F30" s="46" t="str">
        <f>VLOOKUP(B30,[2]список!_xlnm.Print_Area,5)</f>
        <v>МСМК</v>
      </c>
      <c r="G30" s="48" t="str">
        <f>VLOOKUP(B30,[2]список!_xlnm.Print_Area,6)</f>
        <v>Республика Беларусь</v>
      </c>
      <c r="H30" s="56">
        <v>8</v>
      </c>
      <c r="I30" s="56">
        <v>36</v>
      </c>
      <c r="J30" s="60">
        <v>28</v>
      </c>
      <c r="K30" s="60"/>
      <c r="L30" s="60"/>
      <c r="M30" s="60">
        <v>3</v>
      </c>
      <c r="N30" s="60"/>
      <c r="O30" s="60">
        <v>1</v>
      </c>
      <c r="P30" s="60"/>
      <c r="Q30" s="60"/>
      <c r="R30" s="60">
        <v>10</v>
      </c>
      <c r="S30" s="60"/>
      <c r="T30" s="60"/>
      <c r="U30" s="58">
        <v>1</v>
      </c>
      <c r="V30" s="56"/>
      <c r="W30" s="56"/>
      <c r="X30" s="56">
        <f t="shared" si="0"/>
        <v>86</v>
      </c>
      <c r="Y30" s="56"/>
      <c r="Z30" s="59"/>
    </row>
    <row r="31" spans="1:26" s="54" customFormat="1" ht="20.149999999999999" customHeight="1" x14ac:dyDescent="0.35">
      <c r="A31" s="55">
        <v>7</v>
      </c>
      <c r="B31" s="107">
        <v>87</v>
      </c>
      <c r="C31" s="46">
        <f>VLOOKUP(B31,[2]список!_xlnm.Print_Area,3)</f>
        <v>10036017494</v>
      </c>
      <c r="D31" s="46" t="str">
        <f>VLOOKUP(B31,[2]список!_xlnm.Print_Area,2)</f>
        <v>ГОЛЯЕВА Валерия</v>
      </c>
      <c r="E31" s="47">
        <f>VLOOKUP(B31,[2]список!_xlnm.Print_Area,4)</f>
        <v>37057</v>
      </c>
      <c r="F31" s="46" t="str">
        <f>VLOOKUP(B31,[2]список!_xlnm.Print_Area,5)</f>
        <v>МС</v>
      </c>
      <c r="G31" s="48" t="str">
        <f>VLOOKUP(B31,[2]список!_xlnm.Print_Area,6)</f>
        <v>Москва</v>
      </c>
      <c r="H31" s="56">
        <v>22</v>
      </c>
      <c r="I31" s="56">
        <v>24</v>
      </c>
      <c r="J31" s="57">
        <v>14</v>
      </c>
      <c r="K31" s="57"/>
      <c r="L31" s="57"/>
      <c r="M31" s="57"/>
      <c r="N31" s="57"/>
      <c r="O31" s="57"/>
      <c r="P31" s="57"/>
      <c r="Q31" s="57">
        <v>5</v>
      </c>
      <c r="R31" s="57"/>
      <c r="S31" s="57"/>
      <c r="T31" s="57"/>
      <c r="U31" s="58">
        <v>20</v>
      </c>
      <c r="V31" s="56">
        <v>20</v>
      </c>
      <c r="W31" s="56"/>
      <c r="X31" s="56">
        <f t="shared" si="0"/>
        <v>85</v>
      </c>
      <c r="Y31" s="56"/>
      <c r="Z31" s="59"/>
    </row>
    <row r="32" spans="1:26" s="54" customFormat="1" ht="20.149999999999999" customHeight="1" x14ac:dyDescent="0.35">
      <c r="A32" s="55">
        <v>8</v>
      </c>
      <c r="B32" s="107">
        <v>113</v>
      </c>
      <c r="C32" s="46">
        <f>VLOOKUP(B32,[2]список!_xlnm.Print_Area,3)</f>
        <v>10124975083</v>
      </c>
      <c r="D32" s="46" t="str">
        <f>VLOOKUP(B32,[2]список!_xlnm.Print_Area,2)</f>
        <v>НОВОЛОДСКАЯ Ангелина</v>
      </c>
      <c r="E32" s="47">
        <f>VLOOKUP(B32,[2]список!_xlnm.Print_Area,4)</f>
        <v>40017</v>
      </c>
      <c r="F32" s="46" t="str">
        <f>VLOOKUP(B32,[2]список!_xlnm.Print_Area,5)</f>
        <v>КМС</v>
      </c>
      <c r="G32" s="48" t="str">
        <f>VLOOKUP(B32,[2]список!_xlnm.Print_Area,6)</f>
        <v>Санкт-Петербург</v>
      </c>
      <c r="H32" s="56">
        <v>32</v>
      </c>
      <c r="I32" s="56">
        <v>10</v>
      </c>
      <c r="J32" s="60">
        <v>24</v>
      </c>
      <c r="K32" s="60"/>
      <c r="L32" s="60"/>
      <c r="M32" s="60"/>
      <c r="N32" s="60"/>
      <c r="O32" s="60">
        <v>5</v>
      </c>
      <c r="P32" s="60">
        <v>1</v>
      </c>
      <c r="Q32" s="60"/>
      <c r="R32" s="60">
        <v>6</v>
      </c>
      <c r="S32" s="60"/>
      <c r="T32" s="60"/>
      <c r="U32" s="58">
        <v>2</v>
      </c>
      <c r="V32" s="56"/>
      <c r="W32" s="56"/>
      <c r="X32" s="56">
        <f t="shared" si="0"/>
        <v>78</v>
      </c>
      <c r="Y32" s="56"/>
      <c r="Z32" s="59"/>
    </row>
    <row r="33" spans="1:26" s="54" customFormat="1" ht="20.149999999999999" customHeight="1" x14ac:dyDescent="0.35">
      <c r="A33" s="55"/>
      <c r="B33" s="107">
        <v>101</v>
      </c>
      <c r="C33" s="46">
        <f>VLOOKUP(B33,[2]список!_xlnm.Print_Area,3)</f>
        <v>10010177809</v>
      </c>
      <c r="D33" s="46" t="str">
        <f>VLOOKUP(B33,[2]список!_xlnm.Print_Area,2)</f>
        <v>БИРЮК Каролина</v>
      </c>
      <c r="E33" s="47">
        <f>VLOOKUP(B33,[2]список!_xlnm.Print_Area,4)</f>
        <v>35906</v>
      </c>
      <c r="F33" s="46" t="str">
        <f>VLOOKUP(B33,[2]список!_xlnm.Print_Area,5)</f>
        <v>МСМК</v>
      </c>
      <c r="G33" s="48" t="str">
        <f>VLOOKUP(B33,[2]список!_xlnm.Print_Area,6)</f>
        <v>Республика Беларусь</v>
      </c>
      <c r="H33" s="56">
        <v>14</v>
      </c>
      <c r="I33" s="56">
        <v>28</v>
      </c>
      <c r="J33" s="57">
        <v>34</v>
      </c>
      <c r="K33" s="57"/>
      <c r="L33" s="57"/>
      <c r="M33" s="57">
        <v>2</v>
      </c>
      <c r="N33" s="57"/>
      <c r="O33" s="57"/>
      <c r="P33" s="57"/>
      <c r="Q33" s="57"/>
      <c r="R33" s="57"/>
      <c r="S33" s="57"/>
      <c r="T33" s="57"/>
      <c r="U33" s="58">
        <v>9</v>
      </c>
      <c r="V33" s="56"/>
      <c r="W33" s="56"/>
      <c r="X33" s="56">
        <f t="shared" si="0"/>
        <v>78</v>
      </c>
      <c r="Y33" s="56"/>
      <c r="Z33" s="59"/>
    </row>
    <row r="34" spans="1:26" s="54" customFormat="1" ht="20.149999999999999" customHeight="1" x14ac:dyDescent="0.35">
      <c r="A34" s="55">
        <v>9</v>
      </c>
      <c r="B34" s="107">
        <v>131</v>
      </c>
      <c r="C34" s="46">
        <f>VLOOKUP(B34,[2]список!_xlnm.Print_Area,3)</f>
        <v>10009721505</v>
      </c>
      <c r="D34" s="46" t="str">
        <f>VLOOKUP(B34,[2]список!_xlnm.Print_Area,2)</f>
        <v>ФРОЛОВА Наталья</v>
      </c>
      <c r="E34" s="47">
        <f>VLOOKUP(B34,[2]список!_xlnm.Print_Area,4)</f>
        <v>35616</v>
      </c>
      <c r="F34" s="46" t="str">
        <f>VLOOKUP(B34,[2]список!_xlnm.Print_Area,5)</f>
        <v>МС</v>
      </c>
      <c r="G34" s="48" t="str">
        <f>VLOOKUP(B34,[2]список!_xlnm.Print_Area,6)</f>
        <v>Тульская обл.,Воронежская обл.</v>
      </c>
      <c r="H34" s="56">
        <v>2</v>
      </c>
      <c r="I34" s="56">
        <v>26</v>
      </c>
      <c r="J34" s="60">
        <v>20</v>
      </c>
      <c r="K34" s="60"/>
      <c r="L34" s="60"/>
      <c r="M34" s="60">
        <v>1</v>
      </c>
      <c r="N34" s="60"/>
      <c r="O34" s="60"/>
      <c r="P34" s="60"/>
      <c r="Q34" s="60">
        <v>1</v>
      </c>
      <c r="R34" s="60"/>
      <c r="S34" s="60"/>
      <c r="T34" s="60"/>
      <c r="U34" s="58">
        <v>18</v>
      </c>
      <c r="V34" s="56">
        <v>20</v>
      </c>
      <c r="W34" s="56"/>
      <c r="X34" s="56">
        <f t="shared" si="0"/>
        <v>70</v>
      </c>
      <c r="Y34" s="56"/>
      <c r="Z34" s="59"/>
    </row>
    <row r="35" spans="1:26" s="54" customFormat="1" ht="20.149999999999999" customHeight="1" x14ac:dyDescent="0.35">
      <c r="A35" s="55">
        <v>10</v>
      </c>
      <c r="B35" s="107">
        <v>91</v>
      </c>
      <c r="C35" s="46">
        <f>VLOOKUP(B35,[2]список!_xlnm.Print_Area,3)</f>
        <v>10036077112</v>
      </c>
      <c r="D35" s="46" t="str">
        <f>VLOOKUP(B35,[2]список!_xlnm.Print_Area,2)</f>
        <v>МУРЗИНА Ирина</v>
      </c>
      <c r="E35" s="47">
        <f>VLOOKUP(B35,[2]список!_xlnm.Print_Area,4)</f>
        <v>38092</v>
      </c>
      <c r="F35" s="46" t="str">
        <f>VLOOKUP(B35,[2]список!_xlnm.Print_Area,5)</f>
        <v>МС</v>
      </c>
      <c r="G35" s="48" t="str">
        <f>VLOOKUP(B35,[2]список!_xlnm.Print_Area,6)</f>
        <v>Москва</v>
      </c>
      <c r="H35" s="56">
        <v>26</v>
      </c>
      <c r="I35" s="56">
        <v>8</v>
      </c>
      <c r="J35" s="60">
        <v>30</v>
      </c>
      <c r="K35" s="60"/>
      <c r="L35" s="57"/>
      <c r="M35" s="57"/>
      <c r="N35" s="57"/>
      <c r="O35" s="57"/>
      <c r="P35" s="57"/>
      <c r="Q35" s="57"/>
      <c r="R35" s="57"/>
      <c r="S35" s="57"/>
      <c r="T35" s="57"/>
      <c r="U35" s="58">
        <v>11</v>
      </c>
      <c r="V35" s="56"/>
      <c r="W35" s="56"/>
      <c r="X35" s="56">
        <f t="shared" si="0"/>
        <v>64</v>
      </c>
      <c r="Y35" s="56"/>
      <c r="Z35" s="59"/>
    </row>
    <row r="36" spans="1:26" s="54" customFormat="1" ht="20.149999999999999" customHeight="1" x14ac:dyDescent="0.35">
      <c r="A36" s="55"/>
      <c r="B36" s="107">
        <v>103</v>
      </c>
      <c r="C36" s="46">
        <f>VLOOKUP(B36,[2]список!_xlnm.Print_Area,3)</f>
        <v>10076721122</v>
      </c>
      <c r="D36" s="46" t="str">
        <f>VLOOKUP(B36,[2]список!_xlnm.Print_Area,2)</f>
        <v>КОРОТКИНА Алина</v>
      </c>
      <c r="E36" s="47">
        <f>VLOOKUP(B36,[2]список!_xlnm.Print_Area,4)</f>
        <v>38089</v>
      </c>
      <c r="F36" s="46" t="str">
        <f>VLOOKUP(B36,[2]список!_xlnm.Print_Area,5)</f>
        <v>МС</v>
      </c>
      <c r="G36" s="48" t="str">
        <f>VLOOKUP(B36,[2]список!_xlnm.Print_Area,6)</f>
        <v>Республика Беларусь</v>
      </c>
      <c r="H36" s="56">
        <v>16</v>
      </c>
      <c r="I36" s="56">
        <v>16</v>
      </c>
      <c r="J36" s="60">
        <v>16</v>
      </c>
      <c r="K36" s="60"/>
      <c r="L36" s="57"/>
      <c r="M36" s="57">
        <v>5</v>
      </c>
      <c r="N36" s="57">
        <v>1</v>
      </c>
      <c r="O36" s="57"/>
      <c r="P36" s="57"/>
      <c r="Q36" s="57"/>
      <c r="R36" s="57"/>
      <c r="S36" s="57"/>
      <c r="T36" s="57"/>
      <c r="U36" s="58">
        <v>12</v>
      </c>
      <c r="V36" s="56"/>
      <c r="W36" s="56"/>
      <c r="X36" s="56">
        <f t="shared" si="0"/>
        <v>54</v>
      </c>
      <c r="Y36" s="56"/>
      <c r="Z36" s="59"/>
    </row>
    <row r="37" spans="1:26" s="54" customFormat="1" ht="20.149999999999999" customHeight="1" x14ac:dyDescent="0.35">
      <c r="A37" s="55">
        <v>11</v>
      </c>
      <c r="B37" s="107">
        <v>133</v>
      </c>
      <c r="C37" s="46">
        <f>VLOOKUP(B37,[2]список!_xlnm.Print_Area,3)</f>
        <v>10006462709</v>
      </c>
      <c r="D37" s="46" t="str">
        <f>VLOOKUP(B37,[2]список!_xlnm.Print_Area,2)</f>
        <v>ГОНЧАРОВА Александра</v>
      </c>
      <c r="E37" s="47">
        <f>VLOOKUP(B37,[2]список!_xlnm.Print_Area,4)</f>
        <v>33903</v>
      </c>
      <c r="F37" s="46" t="str">
        <f>VLOOKUP(B37,[2]список!_xlnm.Print_Area,5)</f>
        <v>МСМК</v>
      </c>
      <c r="G37" s="48" t="str">
        <f>VLOOKUP(B37,[2]список!_xlnm.Print_Area,6)</f>
        <v>Самарская обл.</v>
      </c>
      <c r="H37" s="56">
        <v>20</v>
      </c>
      <c r="I37" s="56">
        <v>12</v>
      </c>
      <c r="J37" s="57">
        <v>22</v>
      </c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8">
        <v>22</v>
      </c>
      <c r="V37" s="56"/>
      <c r="W37" s="56"/>
      <c r="X37" s="56">
        <f t="shared" si="0"/>
        <v>54</v>
      </c>
      <c r="Y37" s="56"/>
      <c r="Z37" s="59"/>
    </row>
    <row r="38" spans="1:26" s="54" customFormat="1" ht="20.149999999999999" customHeight="1" x14ac:dyDescent="0.35">
      <c r="A38" s="55">
        <v>12</v>
      </c>
      <c r="B38" s="107">
        <v>123</v>
      </c>
      <c r="C38" s="46">
        <f>VLOOKUP(B38,[2]список!_xlnm.Print_Area,3)</f>
        <v>10094255385</v>
      </c>
      <c r="D38" s="46" t="str">
        <f>VLOOKUP(B38,[2]список!_xlnm.Print_Area,2)</f>
        <v>ИЗОТОВА Анна</v>
      </c>
      <c r="E38" s="47">
        <f>VLOOKUP(B38,[2]список!_xlnm.Print_Area,4)</f>
        <v>39316</v>
      </c>
      <c r="F38" s="46" t="str">
        <f>VLOOKUP(B38,[2]список!_xlnm.Print_Area,5)</f>
        <v>МС</v>
      </c>
      <c r="G38" s="48" t="str">
        <f>VLOOKUP(B38,[2]список!_xlnm.Print_Area,6)</f>
        <v>Тульская обл.</v>
      </c>
      <c r="H38" s="56">
        <v>1</v>
      </c>
      <c r="I38" s="56">
        <v>20</v>
      </c>
      <c r="J38" s="57">
        <v>6</v>
      </c>
      <c r="K38" s="57"/>
      <c r="L38" s="60"/>
      <c r="M38" s="60"/>
      <c r="N38" s="60"/>
      <c r="O38" s="60"/>
      <c r="P38" s="60"/>
      <c r="Q38" s="60">
        <v>3</v>
      </c>
      <c r="R38" s="60"/>
      <c r="S38" s="60"/>
      <c r="T38" s="60"/>
      <c r="U38" s="58">
        <v>23</v>
      </c>
      <c r="V38" s="56">
        <v>20</v>
      </c>
      <c r="W38" s="56"/>
      <c r="X38" s="56">
        <f t="shared" si="0"/>
        <v>50</v>
      </c>
      <c r="Y38" s="56"/>
      <c r="Z38" s="59"/>
    </row>
    <row r="39" spans="1:26" s="54" customFormat="1" ht="20.149999999999999" customHeight="1" x14ac:dyDescent="0.35">
      <c r="A39" s="55">
        <v>13</v>
      </c>
      <c r="B39" s="107">
        <v>88</v>
      </c>
      <c r="C39" s="46">
        <f>VLOOKUP(B39,[2]список!_xlnm.Print_Area,3)</f>
        <v>10036015070</v>
      </c>
      <c r="D39" s="46" t="str">
        <f>VLOOKUP(B39,[2]список!_xlnm.Print_Area,2)</f>
        <v>ЗАХАРКИНА Валерия</v>
      </c>
      <c r="E39" s="47">
        <f>VLOOKUP(B39,[2]список!_xlnm.Print_Area,4)</f>
        <v>36912</v>
      </c>
      <c r="F39" s="46" t="str">
        <f>VLOOKUP(B39,[2]список!_xlnm.Print_Area,5)</f>
        <v>МС</v>
      </c>
      <c r="G39" s="48" t="str">
        <f>VLOOKUP(B39,[2]список!_xlnm.Print_Area,6)</f>
        <v>Москва</v>
      </c>
      <c r="H39" s="56">
        <v>34</v>
      </c>
      <c r="I39" s="56">
        <v>2</v>
      </c>
      <c r="J39" s="57">
        <v>10</v>
      </c>
      <c r="K39" s="57">
        <v>3</v>
      </c>
      <c r="L39" s="57"/>
      <c r="M39" s="57"/>
      <c r="N39" s="57"/>
      <c r="O39" s="57"/>
      <c r="P39" s="57"/>
      <c r="Q39" s="57"/>
      <c r="R39" s="57"/>
      <c r="S39" s="57"/>
      <c r="T39" s="57"/>
      <c r="U39" s="58">
        <v>7</v>
      </c>
      <c r="V39" s="56"/>
      <c r="W39" s="56"/>
      <c r="X39" s="56">
        <f t="shared" si="0"/>
        <v>49</v>
      </c>
      <c r="Y39" s="56"/>
      <c r="Z39" s="59"/>
    </row>
    <row r="40" spans="1:26" s="54" customFormat="1" ht="20.149999999999999" customHeight="1" x14ac:dyDescent="0.35">
      <c r="A40" s="55">
        <v>14</v>
      </c>
      <c r="B40" s="107">
        <v>126</v>
      </c>
      <c r="C40" s="46">
        <f>VLOOKUP(B40,[2]список!_xlnm.Print_Area,3)</f>
        <v>10036076809</v>
      </c>
      <c r="D40" s="46" t="str">
        <f>VLOOKUP(B40,[2]список!_xlnm.Print_Area,2)</f>
        <v>АБАЙДУЛЛИНА Инна</v>
      </c>
      <c r="E40" s="47">
        <f>VLOOKUP(B40,[2]список!_xlnm.Print_Area,4)</f>
        <v>37700</v>
      </c>
      <c r="F40" s="46" t="str">
        <f>VLOOKUP(B40,[2]список!_xlnm.Print_Area,5)</f>
        <v>МС</v>
      </c>
      <c r="G40" s="48" t="str">
        <f>VLOOKUP(B40,[2]список!_xlnm.Print_Area,6)</f>
        <v>Тульская обл.</v>
      </c>
      <c r="H40" s="56">
        <v>10</v>
      </c>
      <c r="I40" s="56">
        <v>6</v>
      </c>
      <c r="J40" s="60">
        <v>26</v>
      </c>
      <c r="K40" s="60"/>
      <c r="L40" s="60"/>
      <c r="M40" s="60"/>
      <c r="N40" s="60">
        <v>2</v>
      </c>
      <c r="O40" s="60"/>
      <c r="P40" s="60">
        <v>2</v>
      </c>
      <c r="Q40" s="60"/>
      <c r="R40" s="60"/>
      <c r="S40" s="60"/>
      <c r="T40" s="60"/>
      <c r="U40" s="58">
        <v>16</v>
      </c>
      <c r="V40" s="56"/>
      <c r="W40" s="56"/>
      <c r="X40" s="56">
        <f t="shared" si="0"/>
        <v>46</v>
      </c>
      <c r="Y40" s="56"/>
      <c r="Z40" s="59"/>
    </row>
    <row r="41" spans="1:26" s="54" customFormat="1" ht="20.149999999999999" customHeight="1" x14ac:dyDescent="0.35">
      <c r="A41" s="55">
        <v>15</v>
      </c>
      <c r="B41" s="107">
        <v>89</v>
      </c>
      <c r="C41" s="46">
        <f>VLOOKUP(B41,[2]список!_xlnm.Print_Area,3)</f>
        <v>10091170179</v>
      </c>
      <c r="D41" s="46" t="str">
        <f>VLOOKUP(B41,[2]список!_xlnm.Print_Area,2)</f>
        <v>МАЛЬКОВА Татьяна</v>
      </c>
      <c r="E41" s="47">
        <f>VLOOKUP(B41,[2]список!_xlnm.Print_Area,4)</f>
        <v>38712</v>
      </c>
      <c r="F41" s="46" t="str">
        <f>VLOOKUP(B41,[2]список!_xlnm.Print_Area,5)</f>
        <v>МС</v>
      </c>
      <c r="G41" s="48" t="str">
        <f>VLOOKUP(B41,[2]список!_xlnm.Print_Area,6)</f>
        <v>Москва</v>
      </c>
      <c r="H41" s="56">
        <v>18</v>
      </c>
      <c r="I41" s="56">
        <v>14</v>
      </c>
      <c r="J41" s="60">
        <v>2</v>
      </c>
      <c r="K41" s="60"/>
      <c r="L41" s="57"/>
      <c r="M41" s="57"/>
      <c r="N41" s="57"/>
      <c r="O41" s="57"/>
      <c r="P41" s="57"/>
      <c r="Q41" s="57"/>
      <c r="R41" s="57"/>
      <c r="S41" s="57"/>
      <c r="T41" s="57"/>
      <c r="U41" s="58">
        <v>8</v>
      </c>
      <c r="V41" s="56"/>
      <c r="W41" s="56"/>
      <c r="X41" s="56">
        <f t="shared" si="0"/>
        <v>34</v>
      </c>
      <c r="Y41" s="56"/>
      <c r="Z41" s="59"/>
    </row>
    <row r="42" spans="1:26" s="54" customFormat="1" ht="20.149999999999999" customHeight="1" x14ac:dyDescent="0.35">
      <c r="A42" s="55">
        <v>16</v>
      </c>
      <c r="B42" s="107">
        <v>79</v>
      </c>
      <c r="C42" s="46">
        <f>VLOOKUP(B42,[2]список!_xlnm.Print_Area,3)</f>
        <v>10007740277</v>
      </c>
      <c r="D42" s="46" t="str">
        <f>VLOOKUP(B42,[2]список!_xlnm.Print_Area,2)</f>
        <v>АБАСОВА Наталья</v>
      </c>
      <c r="E42" s="47">
        <f>VLOOKUP(B42,[2]список!_xlnm.Print_Area,4)</f>
        <v>34840</v>
      </c>
      <c r="F42" s="46" t="str">
        <f>VLOOKUP(B42,[2]список!_xlnm.Print_Area,5)</f>
        <v>МСМК</v>
      </c>
      <c r="G42" s="48" t="str">
        <f>VLOOKUP(B42,[2]список!_xlnm.Print_Area,6)</f>
        <v>Московская обл.</v>
      </c>
      <c r="H42" s="56">
        <v>4</v>
      </c>
      <c r="I42" s="56">
        <v>1</v>
      </c>
      <c r="J42" s="57">
        <v>4</v>
      </c>
      <c r="K42" s="57"/>
      <c r="L42" s="60"/>
      <c r="M42" s="60"/>
      <c r="N42" s="60"/>
      <c r="O42" s="60"/>
      <c r="P42" s="60"/>
      <c r="Q42" s="60"/>
      <c r="R42" s="60"/>
      <c r="S42" s="60"/>
      <c r="T42" s="60"/>
      <c r="U42" s="61">
        <v>10</v>
      </c>
      <c r="V42" s="56">
        <v>20</v>
      </c>
      <c r="W42" s="56"/>
      <c r="X42" s="56">
        <f t="shared" si="0"/>
        <v>29</v>
      </c>
      <c r="Y42" s="56"/>
      <c r="Z42" s="63"/>
    </row>
    <row r="43" spans="1:26" s="4" customFormat="1" ht="20.149999999999999" customHeight="1" x14ac:dyDescent="0.35">
      <c r="A43" s="55">
        <v>17</v>
      </c>
      <c r="B43" s="107">
        <v>125</v>
      </c>
      <c r="C43" s="46">
        <f>VLOOKUP(B43,[2]список!_xlnm.Print_Area,3)</f>
        <v>10142595943</v>
      </c>
      <c r="D43" s="46" t="str">
        <f>VLOOKUP(B43,[2]список!_xlnm.Print_Area,2)</f>
        <v>МИШИНА Алена</v>
      </c>
      <c r="E43" s="47">
        <f>VLOOKUP(B43,[2]список!_xlnm.Print_Area,4)</f>
        <v>39871</v>
      </c>
      <c r="F43" s="46" t="str">
        <f>VLOOKUP(B43,[2]список!_xlnm.Print_Area,5)</f>
        <v>КМС</v>
      </c>
      <c r="G43" s="48" t="str">
        <f>VLOOKUP(B43,[2]список!_xlnm.Print_Area,6)</f>
        <v>Тульская обл.</v>
      </c>
      <c r="H43" s="56">
        <v>12</v>
      </c>
      <c r="I43" s="56">
        <v>1</v>
      </c>
      <c r="J43" s="57">
        <v>8</v>
      </c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8">
        <v>21</v>
      </c>
      <c r="V43" s="56"/>
      <c r="W43" s="56"/>
      <c r="X43" s="56">
        <f t="shared" si="0"/>
        <v>21</v>
      </c>
      <c r="Y43" s="56"/>
      <c r="Z43" s="63"/>
    </row>
    <row r="44" spans="1:26" s="54" customFormat="1" ht="20.149999999999999" customHeight="1" x14ac:dyDescent="0.35">
      <c r="A44" s="55">
        <v>18</v>
      </c>
      <c r="B44" s="107">
        <v>124</v>
      </c>
      <c r="C44" s="46">
        <f>VLOOKUP(B44,[2]список!_xlnm.Print_Area,3)</f>
        <v>10116899027</v>
      </c>
      <c r="D44" s="46" t="str">
        <f>VLOOKUP(B44,[2]список!_xlnm.Print_Area,2)</f>
        <v>ЮРЧЕНКО Александра</v>
      </c>
      <c r="E44" s="47">
        <f>VLOOKUP(B44,[2]список!_xlnm.Print_Area,4)</f>
        <v>39346</v>
      </c>
      <c r="F44" s="46" t="str">
        <f>VLOOKUP(B44,[2]список!_xlnm.Print_Area,5)</f>
        <v>МС</v>
      </c>
      <c r="G44" s="48" t="str">
        <f>VLOOKUP(B44,[2]список!_xlnm.Print_Area,6)</f>
        <v>Тульская обл.</v>
      </c>
      <c r="H44" s="56">
        <v>1</v>
      </c>
      <c r="I44" s="56">
        <v>18</v>
      </c>
      <c r="J44" s="57">
        <v>1</v>
      </c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8">
        <v>19</v>
      </c>
      <c r="V44" s="56"/>
      <c r="W44" s="56"/>
      <c r="X44" s="56">
        <f t="shared" si="0"/>
        <v>20</v>
      </c>
      <c r="Y44" s="57"/>
      <c r="Z44" s="59"/>
    </row>
    <row r="45" spans="1:26" s="54" customFormat="1" ht="20.149999999999999" customHeight="1" x14ac:dyDescent="0.35">
      <c r="A45" s="55">
        <v>19</v>
      </c>
      <c r="B45" s="107">
        <v>98</v>
      </c>
      <c r="C45" s="46">
        <f>VLOOKUP(B45,[2]список!_xlnm.Print_Area,3)</f>
        <v>10083844154</v>
      </c>
      <c r="D45" s="46" t="str">
        <f>VLOOKUP(B45,[2]список!_xlnm.Print_Area,2)</f>
        <v>СМИРНОВА Анна</v>
      </c>
      <c r="E45" s="47">
        <f>VLOOKUP(B45,[2]список!_xlnm.Print_Area,4)</f>
        <v>39353</v>
      </c>
      <c r="F45" s="46" t="str">
        <f>VLOOKUP(B45,[2]список!_xlnm.Print_Area,5)</f>
        <v>КМС</v>
      </c>
      <c r="G45" s="48" t="str">
        <f>VLOOKUP(B45,[2]список!_xlnm.Print_Area,6)</f>
        <v>Москва</v>
      </c>
      <c r="H45" s="56">
        <v>6</v>
      </c>
      <c r="I45" s="56">
        <v>1</v>
      </c>
      <c r="J45" s="60">
        <v>1</v>
      </c>
      <c r="K45" s="60"/>
      <c r="L45" s="57"/>
      <c r="M45" s="57"/>
      <c r="N45" s="57"/>
      <c r="O45" s="57"/>
      <c r="P45" s="57"/>
      <c r="Q45" s="57"/>
      <c r="R45" s="57"/>
      <c r="S45" s="57"/>
      <c r="T45" s="57"/>
      <c r="U45" s="58">
        <v>14</v>
      </c>
      <c r="V45" s="56"/>
      <c r="W45" s="56"/>
      <c r="X45" s="56">
        <f t="shared" si="0"/>
        <v>8</v>
      </c>
      <c r="Y45" s="57"/>
      <c r="Z45" s="59"/>
    </row>
    <row r="46" spans="1:26" s="54" customFormat="1" ht="20.149999999999999" customHeight="1" x14ac:dyDescent="0.35">
      <c r="A46" s="55">
        <v>20</v>
      </c>
      <c r="B46" s="107">
        <v>127</v>
      </c>
      <c r="C46" s="46">
        <f>VLOOKUP(B46,[2]список!_xlnm.Print_Area,3)</f>
        <v>10142115084</v>
      </c>
      <c r="D46" s="46" t="str">
        <f>VLOOKUP(B46,[2]список!_xlnm.Print_Area,2)</f>
        <v>ФЛОРИНСКАЯ Яна</v>
      </c>
      <c r="E46" s="47">
        <f>VLOOKUP(B46,[2]список!_xlnm.Print_Area,4)</f>
        <v>31040</v>
      </c>
      <c r="F46" s="46" t="str">
        <f>VLOOKUP(B46,[2]список!_xlnm.Print_Area,5)</f>
        <v>КМС</v>
      </c>
      <c r="G46" s="48" t="str">
        <f>VLOOKUP(B46,[2]список!_xlnm.Print_Area,6)</f>
        <v>Тульская обл.</v>
      </c>
      <c r="H46" s="56">
        <v>1</v>
      </c>
      <c r="I46" s="56">
        <v>4</v>
      </c>
      <c r="J46" s="60">
        <v>1</v>
      </c>
      <c r="K46" s="60"/>
      <c r="L46" s="57"/>
      <c r="M46" s="57"/>
      <c r="N46" s="57"/>
      <c r="O46" s="57"/>
      <c r="P46" s="57"/>
      <c r="Q46" s="57"/>
      <c r="R46" s="57"/>
      <c r="S46" s="57"/>
      <c r="T46" s="57"/>
      <c r="U46" s="58">
        <v>15</v>
      </c>
      <c r="V46" s="56"/>
      <c r="W46" s="56"/>
      <c r="X46" s="56">
        <f t="shared" si="0"/>
        <v>6</v>
      </c>
      <c r="Y46" s="64"/>
      <c r="Z46" s="59"/>
    </row>
    <row r="47" spans="1:26" s="75" customFormat="1" ht="20.149999999999999" customHeight="1" thickBot="1" x14ac:dyDescent="0.4">
      <c r="A47" s="65" t="s">
        <v>81</v>
      </c>
      <c r="B47" s="109">
        <v>90</v>
      </c>
      <c r="C47" s="67">
        <f>VLOOKUP(B47,[2]список!_xlnm.Print_Area,3)</f>
        <v>10004623244</v>
      </c>
      <c r="D47" s="67" t="str">
        <f>VLOOKUP(B47,[2]список!_xlnm.Print_Area,2)</f>
        <v>МУДРАЯ Евгения</v>
      </c>
      <c r="E47" s="68">
        <f>VLOOKUP(B47,[2]список!_xlnm.Print_Area,4)</f>
        <v>32164</v>
      </c>
      <c r="F47" s="67" t="str">
        <f>VLOOKUP(B47,[2]список!_xlnm.Print_Area,5)</f>
        <v>ЗМС</v>
      </c>
      <c r="G47" s="69" t="str">
        <f>VLOOKUP(B47,[2]список!_xlnm.Print_Area,6)</f>
        <v>Москва</v>
      </c>
      <c r="H47" s="66">
        <v>1</v>
      </c>
      <c r="I47" s="66" t="s">
        <v>82</v>
      </c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2"/>
      <c r="V47" s="66"/>
      <c r="W47" s="66"/>
      <c r="X47" s="66"/>
      <c r="Y47" s="73"/>
      <c r="Z47" s="74"/>
    </row>
    <row r="48" spans="1:26" s="54" customFormat="1" ht="20.149999999999999" customHeight="1" thickTop="1" x14ac:dyDescent="0.35">
      <c r="A48" s="110" t="s">
        <v>83</v>
      </c>
      <c r="B48" s="100"/>
      <c r="C48" s="111"/>
      <c r="D48" s="111"/>
      <c r="E48" s="112"/>
      <c r="F48" s="111"/>
      <c r="G48" s="113"/>
      <c r="H48" s="100"/>
      <c r="I48" s="100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5"/>
      <c r="V48" s="100"/>
      <c r="W48" s="100"/>
      <c r="X48" s="100"/>
      <c r="Y48" s="116"/>
      <c r="Z48" s="117"/>
    </row>
    <row r="49" spans="1:42" s="4" customFormat="1" ht="20.149999999999999" customHeight="1" x14ac:dyDescent="0.35">
      <c r="A49" s="118"/>
      <c r="B49" s="119"/>
      <c r="C49" s="119"/>
      <c r="D49" s="119"/>
      <c r="E49" s="119"/>
      <c r="F49" s="119"/>
      <c r="G49" s="119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2"/>
      <c r="V49" s="82"/>
      <c r="W49" s="82"/>
      <c r="X49" s="82"/>
      <c r="Y49" s="82"/>
      <c r="Z49" s="83"/>
    </row>
    <row r="50" spans="1:42" s="84" customFormat="1" ht="20.149999999999999" customHeight="1" x14ac:dyDescent="0.35">
      <c r="A50" s="128" t="s">
        <v>58</v>
      </c>
      <c r="B50" s="129"/>
      <c r="C50" s="129"/>
      <c r="D50" s="129"/>
      <c r="E50" s="129"/>
      <c r="F50" s="129"/>
      <c r="G50" s="130"/>
      <c r="H50" s="131" t="s">
        <v>59</v>
      </c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32"/>
    </row>
    <row r="51" spans="1:42" s="4" customFormat="1" ht="20.149999999999999" customHeight="1" x14ac:dyDescent="0.35">
      <c r="A51" s="85" t="s">
        <v>60</v>
      </c>
      <c r="B51" s="86"/>
      <c r="C51" s="86"/>
      <c r="D51" s="86"/>
      <c r="E51" s="86"/>
      <c r="F51" s="86"/>
      <c r="G51" s="86"/>
      <c r="H51" s="87" t="s">
        <v>61</v>
      </c>
      <c r="I51" s="86"/>
      <c r="J51" s="86"/>
      <c r="K51" s="86"/>
      <c r="L51" s="86"/>
      <c r="M51" s="86"/>
      <c r="N51" s="86"/>
      <c r="O51" s="88">
        <v>7</v>
      </c>
      <c r="P51" s="86"/>
      <c r="Q51" s="86"/>
      <c r="R51" s="86"/>
      <c r="S51" s="86"/>
      <c r="T51" s="86"/>
      <c r="U51" s="89"/>
      <c r="V51" s="89"/>
      <c r="W51" s="89"/>
      <c r="X51" s="89"/>
      <c r="Y51" s="89" t="s">
        <v>62</v>
      </c>
      <c r="Z51" s="90">
        <f>COUNTIF(F12:F47,"ЗМС")</f>
        <v>1</v>
      </c>
    </row>
    <row r="52" spans="1:42" s="4" customFormat="1" ht="20.149999999999999" customHeight="1" x14ac:dyDescent="0.35">
      <c r="A52" s="85" t="s">
        <v>63</v>
      </c>
      <c r="B52" s="86"/>
      <c r="C52" s="86"/>
      <c r="D52" s="86"/>
      <c r="E52" s="86"/>
      <c r="F52" s="86"/>
      <c r="G52" s="86"/>
      <c r="H52" s="87" t="s">
        <v>64</v>
      </c>
      <c r="I52" s="86"/>
      <c r="J52" s="86"/>
      <c r="K52" s="86"/>
      <c r="L52" s="86"/>
      <c r="M52" s="86"/>
      <c r="N52" s="86"/>
      <c r="O52" s="88">
        <v>24</v>
      </c>
      <c r="P52" s="86"/>
      <c r="Q52" s="86"/>
      <c r="R52" s="86"/>
      <c r="S52" s="86"/>
      <c r="T52" s="86"/>
      <c r="U52" s="89"/>
      <c r="V52" s="89"/>
      <c r="W52" s="89"/>
      <c r="X52" s="89"/>
      <c r="Y52" s="89" t="s">
        <v>65</v>
      </c>
      <c r="Z52" s="90">
        <f>COUNTIF(F12:F47,"МСМК")</f>
        <v>7</v>
      </c>
    </row>
    <row r="53" spans="1:42" s="4" customFormat="1" ht="20.149999999999999" customHeight="1" x14ac:dyDescent="0.35">
      <c r="A53" s="91"/>
      <c r="B53" s="86"/>
      <c r="C53" s="86"/>
      <c r="D53" s="86"/>
      <c r="E53" s="86"/>
      <c r="F53" s="86"/>
      <c r="G53" s="86"/>
      <c r="H53" s="87" t="s">
        <v>66</v>
      </c>
      <c r="I53" s="86"/>
      <c r="J53" s="86"/>
      <c r="K53" s="86"/>
      <c r="L53" s="86"/>
      <c r="M53" s="86"/>
      <c r="N53" s="86"/>
      <c r="O53" s="88">
        <f>COUNT(A18:A47)</f>
        <v>20</v>
      </c>
      <c r="P53" s="86"/>
      <c r="Q53" s="86"/>
      <c r="R53" s="86"/>
      <c r="S53" s="86"/>
      <c r="T53" s="86"/>
      <c r="U53" s="89"/>
      <c r="V53" s="89"/>
      <c r="W53" s="89"/>
      <c r="X53" s="89"/>
      <c r="Y53" s="89" t="s">
        <v>67</v>
      </c>
      <c r="Z53" s="90">
        <f>COUNTIF(F12:F47,"МС")</f>
        <v>12</v>
      </c>
    </row>
    <row r="54" spans="1:42" s="4" customFormat="1" ht="20.149999999999999" customHeight="1" x14ac:dyDescent="0.35">
      <c r="A54" s="91"/>
      <c r="B54" s="86"/>
      <c r="C54" s="86"/>
      <c r="D54" s="86"/>
      <c r="E54" s="86"/>
      <c r="F54" s="86"/>
      <c r="G54" s="86"/>
      <c r="H54" s="87" t="s">
        <v>68</v>
      </c>
      <c r="I54" s="86"/>
      <c r="J54" s="86"/>
      <c r="K54" s="86"/>
      <c r="L54" s="86"/>
      <c r="M54" s="86"/>
      <c r="N54" s="86"/>
      <c r="O54" s="88">
        <f>COUNT(A17:A47)</f>
        <v>20</v>
      </c>
      <c r="P54" s="86"/>
      <c r="Q54" s="86"/>
      <c r="R54" s="86"/>
      <c r="S54" s="86"/>
      <c r="T54" s="86"/>
      <c r="U54" s="89"/>
      <c r="V54" s="89"/>
      <c r="W54" s="89"/>
      <c r="X54" s="89"/>
      <c r="Y54" s="89" t="s">
        <v>69</v>
      </c>
      <c r="Z54" s="90">
        <f>COUNTIF(F12:F47,"КМС")</f>
        <v>4</v>
      </c>
    </row>
    <row r="55" spans="1:42" s="4" customFormat="1" ht="16" customHeight="1" x14ac:dyDescent="0.35">
      <c r="A55" s="85"/>
      <c r="B55" s="89"/>
      <c r="C55" s="89"/>
      <c r="D55" s="89"/>
      <c r="E55" s="89"/>
      <c r="F55" s="89"/>
      <c r="G55" s="89"/>
      <c r="H55" s="87" t="s">
        <v>70</v>
      </c>
      <c r="I55" s="89"/>
      <c r="J55" s="89"/>
      <c r="K55" s="86"/>
      <c r="L55" s="89"/>
      <c r="M55" s="89"/>
      <c r="N55" s="89"/>
      <c r="O55" s="88">
        <f>COUNTIF(A18:A47,"НФ")</f>
        <v>1</v>
      </c>
      <c r="P55" s="89"/>
      <c r="Q55" s="89"/>
      <c r="R55" s="89"/>
      <c r="S55" s="89"/>
      <c r="T55" s="89"/>
      <c r="U55" s="89"/>
      <c r="V55" s="89"/>
      <c r="W55" s="89"/>
      <c r="X55" s="89"/>
      <c r="Y55" s="89" t="s">
        <v>71</v>
      </c>
      <c r="Z55" s="90">
        <f>COUNTIF(F12:F47,"1 СР")</f>
        <v>0</v>
      </c>
    </row>
    <row r="56" spans="1:42" s="4" customFormat="1" ht="16" customHeight="1" x14ac:dyDescent="0.35">
      <c r="A56" s="85"/>
      <c r="B56" s="92"/>
      <c r="C56" s="92"/>
      <c r="D56" s="92"/>
      <c r="E56" s="92"/>
      <c r="F56" s="92"/>
      <c r="G56" s="92"/>
      <c r="H56" s="87" t="s">
        <v>72</v>
      </c>
      <c r="I56" s="93"/>
      <c r="J56" s="93"/>
      <c r="K56" s="94"/>
      <c r="L56" s="93"/>
      <c r="M56" s="93"/>
      <c r="N56" s="93"/>
      <c r="O56" s="95">
        <f>COUNTIF(A19:A49,"НФ")</f>
        <v>1</v>
      </c>
      <c r="P56" s="93"/>
      <c r="Q56" s="93"/>
      <c r="R56" s="93"/>
      <c r="S56" s="93"/>
      <c r="T56" s="93"/>
      <c r="U56" s="89"/>
      <c r="V56" s="89"/>
      <c r="W56" s="89"/>
      <c r="X56" s="89"/>
      <c r="Y56" s="93" t="s">
        <v>73</v>
      </c>
      <c r="Z56" s="90">
        <f>COUNTIF(F13:F49,"2 СР")</f>
        <v>0</v>
      </c>
    </row>
    <row r="57" spans="1:42" s="4" customFormat="1" ht="16" customHeight="1" x14ac:dyDescent="0.35">
      <c r="A57" s="85"/>
      <c r="B57" s="89"/>
      <c r="C57" s="89"/>
      <c r="D57" s="89"/>
      <c r="E57" s="89"/>
      <c r="F57" s="89"/>
      <c r="G57" s="89"/>
      <c r="H57" s="87" t="s">
        <v>74</v>
      </c>
      <c r="I57" s="94"/>
      <c r="J57" s="94"/>
      <c r="K57" s="93"/>
      <c r="L57" s="94"/>
      <c r="M57" s="94"/>
      <c r="N57" s="94"/>
      <c r="O57" s="88">
        <v>1</v>
      </c>
      <c r="P57" s="94"/>
      <c r="Q57" s="94"/>
      <c r="R57" s="94"/>
      <c r="S57" s="94"/>
      <c r="T57" s="94"/>
      <c r="U57" s="89"/>
      <c r="V57" s="89"/>
      <c r="W57" s="89"/>
      <c r="X57" s="89"/>
      <c r="Y57" s="94" t="s">
        <v>75</v>
      </c>
      <c r="Z57" s="90">
        <f>COUNTIF(F12:F47,"3 СР")</f>
        <v>0</v>
      </c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</row>
    <row r="58" spans="1:42" s="4" customFormat="1" ht="16" customHeight="1" x14ac:dyDescent="0.35">
      <c r="A58" s="9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98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</row>
    <row r="59" spans="1:42" s="4" customFormat="1" ht="14.5" x14ac:dyDescent="0.35">
      <c r="A59" s="99"/>
      <c r="B59" s="100"/>
      <c r="C59" s="100"/>
      <c r="G59" s="84"/>
      <c r="H59" s="84"/>
      <c r="K59" s="101"/>
      <c r="Z59" s="6"/>
    </row>
    <row r="60" spans="1:42" s="4" customFormat="1" ht="15.5" x14ac:dyDescent="0.35">
      <c r="A60" s="133" t="str">
        <f>A18</f>
        <v>ГЛАВНЫЙ СУДЬЯ:</v>
      </c>
      <c r="B60" s="134"/>
      <c r="C60" s="134"/>
      <c r="D60" s="134"/>
      <c r="E60" s="134"/>
      <c r="F60" s="134" t="str">
        <f>A19</f>
        <v>ГЛАВНЫЙ СЕКРЕТАРЬ:</v>
      </c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 t="str">
        <f>A20</f>
        <v>СУДЬЯ НА ФИНИШЕ:</v>
      </c>
      <c r="V60" s="134"/>
      <c r="W60" s="134"/>
      <c r="X60" s="134"/>
      <c r="Y60" s="134"/>
      <c r="Z60" s="135"/>
    </row>
    <row r="61" spans="1:42" s="4" customFormat="1" x14ac:dyDescent="0.35">
      <c r="A61" s="123"/>
      <c r="B61" s="124"/>
      <c r="C61" s="124"/>
      <c r="D61" s="124"/>
      <c r="E61" s="124"/>
      <c r="F61" s="136"/>
      <c r="G61" s="136"/>
      <c r="H61" s="136"/>
      <c r="I61" s="136"/>
      <c r="J61" s="136"/>
      <c r="K61" s="136"/>
      <c r="L61" s="102"/>
      <c r="M61" s="102"/>
      <c r="N61" s="102"/>
      <c r="O61" s="102"/>
      <c r="P61" s="102"/>
      <c r="Q61" s="102"/>
      <c r="R61" s="102"/>
      <c r="S61" s="102"/>
      <c r="T61" s="102"/>
      <c r="U61" s="136"/>
      <c r="V61" s="136"/>
      <c r="W61" s="136"/>
      <c r="X61" s="136"/>
      <c r="Y61" s="136"/>
      <c r="Z61" s="137"/>
    </row>
    <row r="62" spans="1:42" s="4" customFormat="1" x14ac:dyDescent="0.35">
      <c r="A62" s="76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3"/>
    </row>
    <row r="63" spans="1:42" s="4" customFormat="1" x14ac:dyDescent="0.35">
      <c r="A63" s="76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3"/>
    </row>
    <row r="64" spans="1:42" s="4" customFormat="1" x14ac:dyDescent="0.35">
      <c r="A64" s="76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3"/>
    </row>
    <row r="65" spans="1:26" s="4" customFormat="1" x14ac:dyDescent="0.35">
      <c r="A65" s="123"/>
      <c r="B65" s="124"/>
      <c r="C65" s="124"/>
      <c r="D65" s="124"/>
      <c r="E65" s="124"/>
      <c r="F65" s="124"/>
      <c r="G65" s="124"/>
      <c r="H65" s="124"/>
      <c r="I65" s="124"/>
      <c r="J65" s="124"/>
      <c r="S65" s="100"/>
      <c r="T65" s="100"/>
      <c r="U65" s="124"/>
      <c r="V65" s="124"/>
      <c r="W65" s="124"/>
      <c r="X65" s="124"/>
      <c r="Y65" s="124"/>
      <c r="Z65" s="125"/>
    </row>
    <row r="66" spans="1:26" s="4" customFormat="1" x14ac:dyDescent="0.35">
      <c r="A66" s="123"/>
      <c r="B66" s="124"/>
      <c r="C66" s="124"/>
      <c r="D66" s="124"/>
      <c r="E66" s="124"/>
      <c r="F66" s="126"/>
      <c r="G66" s="126"/>
      <c r="H66" s="126"/>
      <c r="I66" s="126"/>
      <c r="J66" s="126"/>
      <c r="K66" s="126"/>
      <c r="L66" s="104"/>
      <c r="M66" s="104"/>
      <c r="N66" s="104"/>
      <c r="O66" s="104"/>
      <c r="P66" s="104"/>
      <c r="Q66" s="104"/>
      <c r="R66" s="104"/>
      <c r="S66" s="104"/>
      <c r="T66" s="104"/>
      <c r="U66" s="126"/>
      <c r="V66" s="126"/>
      <c r="W66" s="126"/>
      <c r="X66" s="126"/>
      <c r="Y66" s="126"/>
      <c r="Z66" s="127"/>
    </row>
    <row r="67" spans="1:26" s="4" customFormat="1" ht="16" thickBot="1" x14ac:dyDescent="0.4">
      <c r="A67" s="120" t="str">
        <f>G18</f>
        <v>СОЛОВЬЁВ Г.Н. (ВК,г. САНКТ-ПЕТЕРБУРГ)</v>
      </c>
      <c r="B67" s="121"/>
      <c r="C67" s="121"/>
      <c r="D67" s="121"/>
      <c r="E67" s="121"/>
      <c r="F67" s="121" t="str">
        <f>G19</f>
        <v xml:space="preserve">СЛАБКОВСКАЯ В.Н. (ВК, г. ОМСК) </v>
      </c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 t="str">
        <f>G20</f>
        <v xml:space="preserve">СТАРЧЕНКОВ С.А. (ВК, г. ОМСК) </v>
      </c>
      <c r="V67" s="121"/>
      <c r="W67" s="121"/>
      <c r="X67" s="121"/>
      <c r="Y67" s="121"/>
      <c r="Z67" s="122"/>
    </row>
    <row r="68" spans="1:26" s="4" customFormat="1" ht="13.5" thickTop="1" x14ac:dyDescent="0.35">
      <c r="B68" s="100"/>
      <c r="C68" s="100"/>
    </row>
    <row r="69" spans="1:26" s="4" customFormat="1" x14ac:dyDescent="0.35">
      <c r="B69" s="100"/>
      <c r="C69" s="100"/>
    </row>
    <row r="70" spans="1:26" s="4" customFormat="1" x14ac:dyDescent="0.35">
      <c r="B70" s="100"/>
      <c r="C70" s="100"/>
    </row>
    <row r="71" spans="1:26" s="4" customFormat="1" x14ac:dyDescent="0.35">
      <c r="B71" s="100"/>
      <c r="C71" s="100"/>
    </row>
    <row r="72" spans="1:26" s="4" customFormat="1" x14ac:dyDescent="0.35">
      <c r="B72" s="100"/>
      <c r="C72" s="100"/>
    </row>
  </sheetData>
  <mergeCells count="42">
    <mergeCell ref="A12:Z12"/>
    <mergeCell ref="A1:Z1"/>
    <mergeCell ref="A2:Z2"/>
    <mergeCell ref="A3:Z3"/>
    <mergeCell ref="A4:Z4"/>
    <mergeCell ref="A5:Z5"/>
    <mergeCell ref="A6:Z6"/>
    <mergeCell ref="A7:Z7"/>
    <mergeCell ref="A8:Z8"/>
    <mergeCell ref="A10:Z10"/>
    <mergeCell ref="A11:Z11"/>
    <mergeCell ref="A16:G16"/>
    <mergeCell ref="A22:A23"/>
    <mergeCell ref="B22:B23"/>
    <mergeCell ref="C22:C23"/>
    <mergeCell ref="D22:D23"/>
    <mergeCell ref="E22:E23"/>
    <mergeCell ref="F22:F23"/>
    <mergeCell ref="G22:G23"/>
    <mergeCell ref="A61:E61"/>
    <mergeCell ref="F61:K61"/>
    <mergeCell ref="U61:Z61"/>
    <mergeCell ref="H22:T22"/>
    <mergeCell ref="U22:U23"/>
    <mergeCell ref="V22:W22"/>
    <mergeCell ref="X22:X23"/>
    <mergeCell ref="Y22:Y23"/>
    <mergeCell ref="Z22:Z23"/>
    <mergeCell ref="A50:G50"/>
    <mergeCell ref="H50:Z50"/>
    <mergeCell ref="A60:E60"/>
    <mergeCell ref="F60:T60"/>
    <mergeCell ref="U60:Z60"/>
    <mergeCell ref="A67:E67"/>
    <mergeCell ref="F67:T67"/>
    <mergeCell ref="U67:Z67"/>
    <mergeCell ref="A65:E65"/>
    <mergeCell ref="F65:J65"/>
    <mergeCell ref="U65:Z65"/>
    <mergeCell ref="A66:E66"/>
    <mergeCell ref="F66:K66"/>
    <mergeCell ref="U66:Z66"/>
  </mergeCells>
  <printOptions horizontalCentered="1"/>
  <pageMargins left="0.25" right="0.25" top="0.75" bottom="0.75" header="0.3" footer="0.3"/>
  <pageSetup scale="57" fitToHeight="0" orientation="landscape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Ом4 Эт М</vt:lpstr>
      <vt:lpstr>Ом4 Эт Ж</vt:lpstr>
      <vt:lpstr>'Ом4 Эт Ж'!Заголовки_для_печати</vt:lpstr>
      <vt:lpstr>'Ом4 Эт М'!Заголовки_для_печати</vt:lpstr>
      <vt:lpstr>'Ом4 Эт Ж'!Область_печати</vt:lpstr>
      <vt:lpstr>'Ом4 Эт М'!Область_печати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2024-08-11T16:14:24Z</dcterms:created>
  <dcterms:modified xsi:type="dcterms:W3CDTF">2024-08-11T16:16:47Z</dcterms:modified>
</cp:coreProperties>
</file>