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8" i="2" l="1"/>
  <c r="J41" i="2" l="1"/>
  <c r="J40" i="2"/>
  <c r="J39" i="2"/>
  <c r="J38" i="2"/>
  <c r="I49" i="2" l="1"/>
  <c r="G49" i="2"/>
  <c r="D49" i="2"/>
  <c r="H41" i="2"/>
  <c r="H40" i="2"/>
  <c r="H39" i="2"/>
  <c r="J37" i="2"/>
  <c r="J36" i="2"/>
  <c r="J35" i="2"/>
  <c r="H37" i="2" l="1"/>
  <c r="H36" i="2" s="1"/>
</calcChain>
</file>

<file path=xl/sharedStrings.xml><?xml version="1.0" encoding="utf-8"?>
<sst xmlns="http://schemas.openxmlformats.org/spreadsheetml/2006/main" count="108" uniqueCount="78">
  <si>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</si>
  <si>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</si>
  <si>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</si>
  <si>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</si>
  <si>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</si>
  <si>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</si>
  <si>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</si>
  <si>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</si>
  <si>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</si>
  <si>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</si>
  <si>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</si>
  <si>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</si>
  <si>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</si>
  <si>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</si>
  <si>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</si>
  <si>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</si>
  <si>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</si>
  <si>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</si>
  <si>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</si>
  <si>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</si>
  <si>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</si>
  <si>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</si>
  <si>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</si>
  <si>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</si>
  <si>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</si>
  <si>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</si>
  <si>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</si>
  <si>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</si>
  <si>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</si>
  <si>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</si>
  <si>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</si>
  <si>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</si>
  <si>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</si>
  <si>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</si>
  <si>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</si>
  <si>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</si>
  <si>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</si>
  <si>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</si>
  <si>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</si>
  <si>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</si>
  <si>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</si>
  <si>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</si>
  <si>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</si>
  <si>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</si>
  <si>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</si>
  <si>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</si>
  <si>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</si>
  <si>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</si>
  <si>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</si>
  <si>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</si>
  <si>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</si>
  <si>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</si>
  <si>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</si>
  <si>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</si>
  <si>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МО "СШОР по велоспорту"</t>
  </si>
  <si>
    <t>Московская область</t>
  </si>
  <si>
    <t>Температура: +24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</si>
  <si>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</si>
  <si>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</si>
  <si>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</si>
  <si>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</si>
  <si>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</si>
  <si>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</si>
  <si>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Юноши 15-16 лет</t>
  </si>
  <si>
    <t>Базеев Эмиль</t>
  </si>
  <si>
    <t>Иневаткин Никита</t>
  </si>
  <si>
    <t>Юрасов Артем</t>
  </si>
  <si>
    <t>Каплин Роман</t>
  </si>
  <si>
    <t>Ошкин Максим</t>
  </si>
  <si>
    <t>Подрядчиков Вадим</t>
  </si>
  <si>
    <t>Мамаев Владислав</t>
  </si>
  <si>
    <t>Котельников Никита</t>
  </si>
  <si>
    <t>Петров Евгений</t>
  </si>
  <si>
    <t>Суринов Александр</t>
  </si>
  <si>
    <t>Изюмов Иван</t>
  </si>
  <si>
    <t xml:space="preserve"> ДАТА ПРОВЕДЕНИЯ: 05 марта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</si>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</sst>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5" xfId="2" applyFont="1" applyBorder="1" applyAlignment="1">
      <alignment horizontal="left" vertical="center"/>
    </xf>
    <xf numFmtId="49" fontId="5" fillId="0" borderId="36" xfId="2" applyNumberFormat="1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37" xfId="13" applyFont="1" applyFill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404812</xdr:colOff>
      <xdr:row>0</xdr:row>
      <xdr:rowOff>102956</xdr:rowOff>
    </xdr:from>
    <xdr:to>
      <xdr:col>9</xdr:col>
      <xdr:colOff>1350169</xdr:colOff>
      <xdr:row>3</xdr:row>
      <xdr:rowOff>47625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13218" y="102956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50"/>
  <sheetViews>
    <sheetView tabSelected="1" view="pageBreakPreview" zoomScale="80" zoomScaleNormal="100" zoomScaleSheetLayoutView="80" zoomScalePageLayoutView="95" workbookViewId="0">
      <selection activeCell="F32" sqref="F32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2.5" customHeight="1" x14ac:dyDescent="0.2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2.5" customHeight="1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2.5" customHeight="1" x14ac:dyDescent="0.2">
      <c r="A4" s="97" t="s">
        <v>46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21" customHeight="1" x14ac:dyDescent="0.2">
      <c r="A5" s="97" t="s">
        <v>47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s="3" customFormat="1" ht="28.5" x14ac:dyDescent="0.2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s="3" customFormat="1" ht="18" customHeight="1" x14ac:dyDescent="0.2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</row>
    <row r="8" spans="1:10" s="3" customFormat="1" ht="6" customHeight="1" thickBo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8" customHeight="1" thickTop="1" x14ac:dyDescent="0.2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6"/>
    </row>
    <row r="10" spans="1:10" ht="18" customHeight="1" x14ac:dyDescent="0.2">
      <c r="A10" s="86" t="s">
        <v>61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0" ht="19.5" customHeight="1" x14ac:dyDescent="0.2">
      <c r="A11" s="86" t="s">
        <v>63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0" ht="7.5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 ht="15.75" x14ac:dyDescent="0.2">
      <c r="A13" s="88" t="s">
        <v>48</v>
      </c>
      <c r="B13" s="88"/>
      <c r="C13" s="88"/>
      <c r="D13" s="88"/>
      <c r="E13" s="4"/>
      <c r="F13" s="4"/>
      <c r="G13" s="41"/>
      <c r="H13" s="5" t="s">
        <v>76</v>
      </c>
      <c r="I13" s="4"/>
      <c r="J13" s="6" t="s">
        <v>60</v>
      </c>
    </row>
    <row r="14" spans="1:10" ht="15.75" x14ac:dyDescent="0.2">
      <c r="A14" s="89" t="s">
        <v>75</v>
      </c>
      <c r="B14" s="89"/>
      <c r="C14" s="89"/>
      <c r="D14" s="89"/>
      <c r="E14" s="7"/>
      <c r="F14" s="7"/>
      <c r="G14" s="41"/>
      <c r="H14" s="8" t="s">
        <v>77</v>
      </c>
      <c r="I14" s="7"/>
      <c r="J14" s="9" t="s">
        <v>49</v>
      </c>
    </row>
    <row r="15" spans="1:10" ht="15" x14ac:dyDescent="0.2">
      <c r="A15" s="90" t="s">
        <v>5</v>
      </c>
      <c r="B15" s="90"/>
      <c r="C15" s="90"/>
      <c r="D15" s="90"/>
      <c r="E15" s="90"/>
      <c r="F15" s="90"/>
      <c r="G15" s="90"/>
      <c r="H15" s="90"/>
      <c r="I15" s="91" t="s">
        <v>6</v>
      </c>
      <c r="J15" s="92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6"/>
      <c r="I16" s="79" t="s">
        <v>53</v>
      </c>
      <c r="J16" s="79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60" t="s">
        <v>50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60" t="s">
        <v>51</v>
      </c>
      <c r="I18" s="16" t="s">
        <v>11</v>
      </c>
      <c r="J18" s="17">
        <v>1</v>
      </c>
    </row>
    <row r="19" spans="1:10" ht="15.75" thickBot="1" x14ac:dyDescent="0.25">
      <c r="A19" s="70" t="s">
        <v>12</v>
      </c>
      <c r="B19" s="69"/>
      <c r="C19" s="69"/>
      <c r="D19" s="20"/>
      <c r="E19" s="20"/>
      <c r="F19" s="20"/>
      <c r="G19" s="20"/>
      <c r="H19" s="71" t="s">
        <v>52</v>
      </c>
      <c r="I19" s="72" t="s">
        <v>44</v>
      </c>
      <c r="J19" s="73" t="s">
        <v>62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6">
        <v>1</v>
      </c>
      <c r="B22" s="47">
        <v>313</v>
      </c>
      <c r="C22" s="47">
        <v>10090064682</v>
      </c>
      <c r="D22" s="48" t="s">
        <v>64</v>
      </c>
      <c r="E22" s="57">
        <v>2006</v>
      </c>
      <c r="F22" s="47" t="s">
        <v>25</v>
      </c>
      <c r="G22" s="47" t="s">
        <v>24</v>
      </c>
      <c r="H22" s="49" t="s">
        <v>47</v>
      </c>
      <c r="I22" s="50"/>
      <c r="J22" s="65"/>
    </row>
    <row r="23" spans="1:10" s="29" customFormat="1" ht="27" customHeight="1" x14ac:dyDescent="0.2">
      <c r="A23" s="46">
        <v>2</v>
      </c>
      <c r="B23" s="47">
        <v>65</v>
      </c>
      <c r="C23" s="47">
        <v>10091230302</v>
      </c>
      <c r="D23" s="48" t="s">
        <v>67</v>
      </c>
      <c r="E23" s="57">
        <v>2006</v>
      </c>
      <c r="F23" s="47" t="s">
        <v>25</v>
      </c>
      <c r="G23" s="47" t="s">
        <v>24</v>
      </c>
      <c r="H23" s="49" t="s">
        <v>47</v>
      </c>
      <c r="I23" s="50"/>
      <c r="J23" s="66"/>
    </row>
    <row r="24" spans="1:10" s="29" customFormat="1" ht="27" customHeight="1" x14ac:dyDescent="0.2">
      <c r="A24" s="46">
        <v>3</v>
      </c>
      <c r="B24" s="47">
        <v>53</v>
      </c>
      <c r="C24" s="47">
        <v>10090412771</v>
      </c>
      <c r="D24" s="48" t="s">
        <v>68</v>
      </c>
      <c r="E24" s="57">
        <v>2006</v>
      </c>
      <c r="F24" s="47" t="s">
        <v>37</v>
      </c>
      <c r="G24" s="47" t="s">
        <v>24</v>
      </c>
      <c r="H24" s="49" t="s">
        <v>47</v>
      </c>
      <c r="I24" s="50"/>
      <c r="J24" s="66"/>
    </row>
    <row r="25" spans="1:10" s="29" customFormat="1" ht="27" customHeight="1" x14ac:dyDescent="0.2">
      <c r="A25" s="46">
        <v>4</v>
      </c>
      <c r="B25" s="47">
        <v>41</v>
      </c>
      <c r="C25" s="47">
        <v>10114709857</v>
      </c>
      <c r="D25" s="48" t="s">
        <v>70</v>
      </c>
      <c r="E25" s="57">
        <v>2006</v>
      </c>
      <c r="F25" s="47" t="s">
        <v>25</v>
      </c>
      <c r="G25" s="47" t="s">
        <v>24</v>
      </c>
      <c r="H25" s="49" t="s">
        <v>47</v>
      </c>
      <c r="I25" s="50"/>
      <c r="J25" s="66"/>
    </row>
    <row r="26" spans="1:10" s="29" customFormat="1" ht="27" customHeight="1" x14ac:dyDescent="0.2">
      <c r="A26" s="46">
        <v>5</v>
      </c>
      <c r="B26" s="47">
        <v>711</v>
      </c>
      <c r="C26" s="47">
        <v>10058962240</v>
      </c>
      <c r="D26" s="48" t="s">
        <v>66</v>
      </c>
      <c r="E26" s="57">
        <v>2006</v>
      </c>
      <c r="F26" s="47" t="s">
        <v>35</v>
      </c>
      <c r="G26" s="47" t="s">
        <v>55</v>
      </c>
      <c r="H26" s="49" t="s">
        <v>54</v>
      </c>
      <c r="I26" s="50"/>
      <c r="J26" s="66"/>
    </row>
    <row r="27" spans="1:10" s="29" customFormat="1" ht="27" customHeight="1" x14ac:dyDescent="0.2">
      <c r="A27" s="46">
        <v>6</v>
      </c>
      <c r="B27" s="47">
        <v>68</v>
      </c>
      <c r="C27" s="47">
        <v>10076197625</v>
      </c>
      <c r="D27" s="48" t="s">
        <v>71</v>
      </c>
      <c r="E27" s="57">
        <v>2007</v>
      </c>
      <c r="F27" s="47" t="s">
        <v>25</v>
      </c>
      <c r="G27" s="47" t="s">
        <v>24</v>
      </c>
      <c r="H27" s="49" t="s">
        <v>47</v>
      </c>
      <c r="I27" s="50"/>
      <c r="J27" s="66"/>
    </row>
    <row r="28" spans="1:10" s="29" customFormat="1" ht="27" customHeight="1" x14ac:dyDescent="0.2">
      <c r="A28" s="46">
        <v>7</v>
      </c>
      <c r="B28" s="47">
        <v>56</v>
      </c>
      <c r="C28" s="47">
        <v>10090417724</v>
      </c>
      <c r="D28" s="48" t="s">
        <v>65</v>
      </c>
      <c r="E28" s="57">
        <v>2006</v>
      </c>
      <c r="F28" s="47" t="s">
        <v>35</v>
      </c>
      <c r="G28" s="47" t="s">
        <v>24</v>
      </c>
      <c r="H28" s="49" t="s">
        <v>47</v>
      </c>
      <c r="I28" s="50"/>
      <c r="J28" s="66"/>
    </row>
    <row r="29" spans="1:10" s="29" customFormat="1" ht="27" customHeight="1" x14ac:dyDescent="0.2">
      <c r="A29" s="46">
        <v>8</v>
      </c>
      <c r="B29" s="47">
        <v>71</v>
      </c>
      <c r="C29" s="47">
        <v>10090417118</v>
      </c>
      <c r="D29" s="48" t="s">
        <v>69</v>
      </c>
      <c r="E29" s="57">
        <v>2007</v>
      </c>
      <c r="F29" s="47" t="s">
        <v>37</v>
      </c>
      <c r="G29" s="47" t="s">
        <v>24</v>
      </c>
      <c r="H29" s="49" t="s">
        <v>47</v>
      </c>
      <c r="I29" s="50"/>
      <c r="J29" s="66"/>
    </row>
    <row r="30" spans="1:10" s="29" customFormat="1" ht="27" customHeight="1" x14ac:dyDescent="0.2">
      <c r="A30" s="46">
        <v>9</v>
      </c>
      <c r="B30" s="47">
        <v>70</v>
      </c>
      <c r="C30" s="47">
        <v>10127079781</v>
      </c>
      <c r="D30" s="48" t="s">
        <v>74</v>
      </c>
      <c r="E30" s="57">
        <v>2007</v>
      </c>
      <c r="F30" s="47" t="s">
        <v>37</v>
      </c>
      <c r="G30" s="47" t="s">
        <v>24</v>
      </c>
      <c r="H30" s="49" t="s">
        <v>47</v>
      </c>
      <c r="I30" s="50"/>
      <c r="J30" s="66"/>
    </row>
    <row r="31" spans="1:10" s="29" customFormat="1" ht="27" customHeight="1" x14ac:dyDescent="0.2">
      <c r="A31" s="46">
        <v>10</v>
      </c>
      <c r="B31" s="47">
        <v>59</v>
      </c>
      <c r="C31" s="47">
        <v>10118934714</v>
      </c>
      <c r="D31" s="48" t="s">
        <v>72</v>
      </c>
      <c r="E31" s="57">
        <v>2007</v>
      </c>
      <c r="F31" s="47" t="s">
        <v>39</v>
      </c>
      <c r="G31" s="47" t="s">
        <v>24</v>
      </c>
      <c r="H31" s="49" t="s">
        <v>47</v>
      </c>
      <c r="I31" s="50"/>
      <c r="J31" s="66"/>
    </row>
    <row r="32" spans="1:10" s="29" customFormat="1" ht="27" customHeight="1" thickBot="1" x14ac:dyDescent="0.25">
      <c r="A32" s="63">
        <v>11</v>
      </c>
      <c r="B32" s="62">
        <v>35</v>
      </c>
      <c r="C32" s="62">
        <v>10127081094</v>
      </c>
      <c r="D32" s="64" t="s">
        <v>73</v>
      </c>
      <c r="E32" s="98">
        <v>2007</v>
      </c>
      <c r="F32" s="62" t="s">
        <v>37</v>
      </c>
      <c r="G32" s="62" t="s">
        <v>24</v>
      </c>
      <c r="H32" s="100" t="s">
        <v>47</v>
      </c>
      <c r="I32" s="101"/>
      <c r="J32" s="67"/>
    </row>
    <row r="33" spans="1:10" ht="7.5" customHeight="1" thickTop="1" thickBot="1" x14ac:dyDescent="0.25">
      <c r="A33" s="30"/>
      <c r="B33" s="31"/>
      <c r="C33" s="31"/>
      <c r="D33" s="32"/>
      <c r="E33" s="99"/>
      <c r="F33" s="34"/>
      <c r="G33" s="33"/>
      <c r="H33" s="99"/>
      <c r="I33" s="102"/>
      <c r="J33" s="35"/>
    </row>
    <row r="34" spans="1:10" ht="13.5" thickTop="1" x14ac:dyDescent="0.2">
      <c r="A34" s="80" t="s">
        <v>26</v>
      </c>
      <c r="B34" s="80"/>
      <c r="C34" s="80"/>
      <c r="D34" s="80"/>
      <c r="E34" s="51"/>
      <c r="F34" s="51"/>
      <c r="G34" s="81" t="s">
        <v>27</v>
      </c>
      <c r="H34" s="81"/>
      <c r="I34" s="81"/>
      <c r="J34" s="82"/>
    </row>
    <row r="35" spans="1:10" ht="15" x14ac:dyDescent="0.2">
      <c r="A35" s="36" t="s">
        <v>56</v>
      </c>
      <c r="B35" s="37"/>
      <c r="C35" s="52"/>
      <c r="D35" s="38"/>
      <c r="E35" s="53"/>
      <c r="F35" s="53"/>
      <c r="G35" s="54" t="s">
        <v>28</v>
      </c>
      <c r="H35" s="38">
        <v>1</v>
      </c>
      <c r="I35" s="54" t="s">
        <v>29</v>
      </c>
      <c r="J35" s="61">
        <f>COUNTIF(F$21:F142,"ЗМС")</f>
        <v>0</v>
      </c>
    </row>
    <row r="36" spans="1:10" ht="15" x14ac:dyDescent="0.2">
      <c r="A36" s="36" t="s">
        <v>57</v>
      </c>
      <c r="B36" s="37"/>
      <c r="C36" s="55"/>
      <c r="D36" s="38"/>
      <c r="E36" s="45"/>
      <c r="F36" s="45"/>
      <c r="G36" s="54" t="s">
        <v>30</v>
      </c>
      <c r="H36" s="39">
        <f>H37+H41</f>
        <v>11</v>
      </c>
      <c r="I36" s="54" t="s">
        <v>31</v>
      </c>
      <c r="J36" s="61">
        <f>COUNTIF(F$21:F142,"МСМК")</f>
        <v>0</v>
      </c>
    </row>
    <row r="37" spans="1:10" ht="15" x14ac:dyDescent="0.2">
      <c r="A37" s="36" t="s">
        <v>58</v>
      </c>
      <c r="B37" s="37"/>
      <c r="C37" s="56"/>
      <c r="D37" s="38"/>
      <c r="E37" s="45"/>
      <c r="F37" s="45"/>
      <c r="G37" s="54" t="s">
        <v>32</v>
      </c>
      <c r="H37" s="39">
        <f>H38+H39+H40</f>
        <v>11</v>
      </c>
      <c r="I37" s="54" t="s">
        <v>23</v>
      </c>
      <c r="J37" s="61">
        <f>COUNTIF(F$21:F32,"МС")</f>
        <v>0</v>
      </c>
    </row>
    <row r="38" spans="1:10" ht="15" x14ac:dyDescent="0.2">
      <c r="A38" s="36" t="s">
        <v>59</v>
      </c>
      <c r="B38" s="37"/>
      <c r="C38" s="56"/>
      <c r="D38" s="38"/>
      <c r="E38" s="45"/>
      <c r="F38" s="45"/>
      <c r="G38" s="54" t="s">
        <v>33</v>
      </c>
      <c r="H38" s="39">
        <f>COUNT(A22:A97)</f>
        <v>11</v>
      </c>
      <c r="I38" s="54" t="s">
        <v>25</v>
      </c>
      <c r="J38" s="61">
        <f>COUNTIF(F$20:F32,"КМС")</f>
        <v>4</v>
      </c>
    </row>
    <row r="39" spans="1:10" ht="15" x14ac:dyDescent="0.2">
      <c r="A39" s="40"/>
      <c r="B39" s="37"/>
      <c r="C39" s="56"/>
      <c r="D39" s="38"/>
      <c r="E39" s="41"/>
      <c r="F39" s="41"/>
      <c r="G39" s="54" t="s">
        <v>34</v>
      </c>
      <c r="H39" s="39">
        <f>COUNTIF(A10:A96,"НФ")</f>
        <v>0</v>
      </c>
      <c r="I39" s="54" t="s">
        <v>35</v>
      </c>
      <c r="J39" s="61">
        <f>COUNTIF(F$22:F143,"1 СР")</f>
        <v>2</v>
      </c>
    </row>
    <row r="40" spans="1:10" x14ac:dyDescent="0.2">
      <c r="A40" s="42"/>
      <c r="B40" s="15"/>
      <c r="C40" s="15"/>
      <c r="D40" s="38"/>
      <c r="E40" s="41"/>
      <c r="F40" s="41"/>
      <c r="G40" s="54" t="s">
        <v>36</v>
      </c>
      <c r="H40" s="39">
        <f>COUNTIF(A10:A96,"ДСКВ")</f>
        <v>0</v>
      </c>
      <c r="I40" s="54" t="s">
        <v>37</v>
      </c>
      <c r="J40" s="61">
        <f>COUNTIF(F$22:F144,"2 СР")</f>
        <v>4</v>
      </c>
    </row>
    <row r="41" spans="1:10" ht="15" x14ac:dyDescent="0.2">
      <c r="A41" s="43"/>
      <c r="B41" s="37"/>
      <c r="C41" s="19"/>
      <c r="D41" s="38"/>
      <c r="E41" s="45"/>
      <c r="F41" s="45"/>
      <c r="G41" s="54" t="s">
        <v>38</v>
      </c>
      <c r="H41" s="39">
        <f>COUNTIF(A10:A96,"НС")</f>
        <v>0</v>
      </c>
      <c r="I41" s="54" t="s">
        <v>39</v>
      </c>
      <c r="J41" s="61">
        <f>COUNTIF(F$22:F145,"3 СР")</f>
        <v>1</v>
      </c>
    </row>
    <row r="42" spans="1:10" ht="5.25" customHeight="1" x14ac:dyDescent="0.2">
      <c r="A42" s="43"/>
      <c r="B42" s="37"/>
      <c r="C42" s="37"/>
      <c r="D42" s="37"/>
      <c r="E42" s="37"/>
      <c r="F42" s="37"/>
      <c r="G42" s="15"/>
      <c r="H42" s="15"/>
      <c r="I42" s="44"/>
      <c r="J42" s="68"/>
    </row>
    <row r="43" spans="1:10" x14ac:dyDescent="0.2">
      <c r="A43" s="83" t="s">
        <v>40</v>
      </c>
      <c r="B43" s="84"/>
      <c r="C43" s="84"/>
      <c r="D43" s="84" t="s">
        <v>41</v>
      </c>
      <c r="E43" s="84"/>
      <c r="F43" s="84"/>
      <c r="G43" s="84" t="s">
        <v>42</v>
      </c>
      <c r="H43" s="84"/>
      <c r="I43" s="84" t="s">
        <v>43</v>
      </c>
      <c r="J43" s="85"/>
    </row>
    <row r="44" spans="1:10" x14ac:dyDescent="0.2">
      <c r="A44" s="74"/>
      <c r="B44" s="74"/>
      <c r="C44" s="74"/>
      <c r="D44" s="74"/>
      <c r="E44" s="74"/>
      <c r="F44" s="75"/>
      <c r="G44" s="75"/>
      <c r="H44" s="75"/>
      <c r="I44" s="75"/>
      <c r="J44" s="75"/>
    </row>
    <row r="45" spans="1:10" x14ac:dyDescent="0.2">
      <c r="A45" s="58"/>
      <c r="B45" s="45"/>
      <c r="C45" s="45"/>
      <c r="D45" s="45"/>
      <c r="E45" s="45"/>
      <c r="F45" s="45"/>
      <c r="G45" s="45"/>
      <c r="H45" s="45"/>
      <c r="I45" s="45"/>
      <c r="J45" s="59"/>
    </row>
    <row r="46" spans="1:10" x14ac:dyDescent="0.2">
      <c r="A46" s="58"/>
      <c r="B46" s="45"/>
      <c r="C46" s="45"/>
      <c r="D46" s="45"/>
      <c r="E46" s="45"/>
      <c r="F46" s="45"/>
      <c r="G46" s="45"/>
      <c r="H46" s="45"/>
      <c r="I46" s="45"/>
      <c r="J46" s="59"/>
    </row>
    <row r="47" spans="1:10" x14ac:dyDescent="0.2">
      <c r="A47" s="58"/>
      <c r="B47" s="45"/>
      <c r="C47" s="45"/>
      <c r="D47" s="45"/>
      <c r="E47" s="45"/>
      <c r="F47" s="45"/>
      <c r="G47" s="45"/>
      <c r="H47" s="45"/>
      <c r="I47" s="45"/>
      <c r="J47" s="59"/>
    </row>
    <row r="48" spans="1:10" x14ac:dyDescent="0.2">
      <c r="A48" s="58"/>
      <c r="B48" s="45"/>
      <c r="C48" s="45"/>
      <c r="D48" s="45"/>
      <c r="E48" s="45"/>
      <c r="F48" s="45"/>
      <c r="G48" s="45"/>
      <c r="H48" s="45"/>
      <c r="I48" s="45"/>
      <c r="J48" s="59"/>
    </row>
    <row r="49" spans="1:10" ht="13.5" thickBot="1" x14ac:dyDescent="0.25">
      <c r="A49" s="76"/>
      <c r="B49" s="77"/>
      <c r="C49" s="77"/>
      <c r="D49" s="77" t="str">
        <f>H17</f>
        <v>БОЯРОВ В.В. (ВК, г. Саранск)</v>
      </c>
      <c r="E49" s="77"/>
      <c r="F49" s="77"/>
      <c r="G49" s="77" t="str">
        <f>H18</f>
        <v>МЯГКОВА Е.А. (IК, г. Саранск)</v>
      </c>
      <c r="H49" s="77"/>
      <c r="I49" s="77" t="str">
        <f>H19</f>
        <v>КОЧЕТКОВ Д.А. (ВК, г. Саранск)</v>
      </c>
      <c r="J49" s="78"/>
    </row>
    <row r="50" spans="1:10" ht="13.5" thickTop="1" x14ac:dyDescent="0.2"/>
  </sheetData>
  <mergeCells count="29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34:D34"/>
    <mergeCell ref="G34:J34"/>
    <mergeCell ref="A43:C43"/>
    <mergeCell ref="D43:F43"/>
    <mergeCell ref="G43:H43"/>
    <mergeCell ref="I43:J43"/>
    <mergeCell ref="A44:E44"/>
    <mergeCell ref="F44:J44"/>
    <mergeCell ref="A49:C49"/>
    <mergeCell ref="G49:H49"/>
    <mergeCell ref="I49:J49"/>
    <mergeCell ref="D49:F49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2022-03-14T07:06:19Z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