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5г\Протоколы 2025\19. № (Парк) 01-04.08.2025, ПР 13-16, ВС, Саранск\Для сайта\"/>
    </mc:Choice>
  </mc:AlternateContent>
  <xr:revisionPtr revIDLastSave="0" documentId="13_ncr:1_{586339B3-4FA9-4B56-90C8-5CE38B85081B}" xr6:coauthVersionLast="47" xr6:coauthVersionMax="47" xr10:uidLastSave="{00000000-0000-0000-0000-000000000000}"/>
  <bookViews>
    <workbookView xWindow="-108" yWindow="-108" windowWidth="23256" windowHeight="12456" tabRatio="862" activeTab="2" xr2:uid="{00000000-000D-0000-FFFF-FFFF00000000}"/>
  </bookViews>
  <sheets>
    <sheet name="ВС Ю-ры 17-18-оф.протокол " sheetId="1" r:id="rId1"/>
    <sheet name="ВС Ю-ки17-18-оф.протокол" sheetId="4" r:id="rId2"/>
    <sheet name="ВС мужчины" sheetId="9" r:id="rId3"/>
  </sheets>
  <definedNames>
    <definedName name="Print_Area" localSheetId="1">'ВС Ю-ки17-18-оф.протокол'!$A$1:$N$57</definedName>
    <definedName name="Print_Area" localSheetId="0">'ВС Ю-ры 17-18-оф.протокол '!$A$1:$N$67</definedName>
    <definedName name="Print_Titles" localSheetId="1">'ВС Ю-ки17-18-оф.протокол'!$19:$19</definedName>
    <definedName name="Print_Titles" localSheetId="0">'ВС Ю-ры 17-18-оф.протокол '!$21:$21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9" l="1"/>
  <c r="D49" i="9"/>
  <c r="N41" i="9"/>
  <c r="N40" i="9"/>
  <c r="H40" i="9"/>
  <c r="N39" i="9"/>
  <c r="H39" i="9"/>
  <c r="N38" i="9"/>
  <c r="N37" i="9"/>
  <c r="N36" i="9"/>
  <c r="N35" i="9"/>
  <c r="G43" i="4"/>
  <c r="D43" i="4"/>
  <c r="N35" i="4"/>
  <c r="N34" i="4"/>
  <c r="H34" i="4"/>
  <c r="N33" i="4"/>
  <c r="H33" i="4"/>
  <c r="N32" i="4"/>
  <c r="N31" i="4"/>
  <c r="N30" i="4"/>
  <c r="N29" i="4"/>
  <c r="G47" i="1"/>
  <c r="D47" i="1"/>
  <c r="N39" i="1"/>
  <c r="N38" i="1"/>
  <c r="H38" i="1"/>
  <c r="N37" i="1"/>
  <c r="H37" i="1"/>
  <c r="N36" i="1"/>
  <c r="N35" i="1"/>
  <c r="N34" i="1"/>
  <c r="N33" i="1"/>
</calcChain>
</file>

<file path=xl/sharedStrings.xml><?xml version="1.0" encoding="utf-8"?>
<sst xmlns="http://schemas.openxmlformats.org/spreadsheetml/2006/main" count="290" uniqueCount="121">
  <si>
    <t>Министерство спорта Российской Федерации</t>
  </si>
  <si>
    <t>Федерация велосипедного спорта России</t>
  </si>
  <si>
    <t>Министерство спорта Республики Мордовия</t>
  </si>
  <si>
    <t>РОО "Федерация велосипедного спорта Республики Мордовия"</t>
  </si>
  <si>
    <t>ГБУ ДО РМ "СШОР по велоспорту"</t>
  </si>
  <si>
    <t>ВСЕРОССИЙСКИЕ СОРЕВНОВАНИЯ</t>
  </si>
  <si>
    <t>МЕСТО ПРОВЕДЕНИЯ: г. Саранск</t>
  </si>
  <si>
    <t>Номер-код ВРВС - 0080061612Я</t>
  </si>
  <si>
    <t>ДАТА ПРОВЕДЕНИЯ:  01-04 августа 2025 г.</t>
  </si>
  <si>
    <t>ЕКП 2025 № - 2008130021042146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</si>
  <si>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</si>
  <si>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</si>
  <si>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</si>
  <si>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</si>
  <si>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</si>
  <si>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</si>
  <si>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Москва</t>
  </si>
  <si>
    <t>100 661 986 42</t>
  </si>
  <si>
    <t>НОВОСЕЛОВ Максим Михайлович</t>
  </si>
  <si>
    <t>29.10.1989</t>
  </si>
  <si>
    <t>КМС</t>
  </si>
  <si>
    <t>Удмуртская Республика</t>
  </si>
  <si>
    <t>101 510 948 60</t>
  </si>
  <si>
    <t>ПАВЛОВ Никита Леонидович</t>
  </si>
  <si>
    <t>22.07.2008</t>
  </si>
  <si>
    <t>1 сп.р.</t>
  </si>
  <si>
    <t>Санкт-Петербург</t>
  </si>
  <si>
    <t>101 397 007 94</t>
  </si>
  <si>
    <t>ЧАЩИН Никита Исмоилович</t>
  </si>
  <si>
    <t>Челябинская область</t>
  </si>
  <si>
    <t>101 203 728 39</t>
  </si>
  <si>
    <t>ВАСЕНИН Георгий Олегович</t>
  </si>
  <si>
    <t>101 551 077 31</t>
  </si>
  <si>
    <t>ГОРОДИЛОВ Михаил Евгеньевич</t>
  </si>
  <si>
    <t>101 203 731 42</t>
  </si>
  <si>
    <t>ЦЫРЕНЩИКОВ Матвей Александрович</t>
  </si>
  <si>
    <t>25.01.2006</t>
  </si>
  <si>
    <t>101 622 680 48</t>
  </si>
  <si>
    <t>ЗАВАРУХИНА Мария Денисовна</t>
  </si>
  <si>
    <t>Московская область</t>
  </si>
  <si>
    <t>101 341 273 38</t>
  </si>
  <si>
    <t>СЕМИЛЕТНИКОВ Глеб Иванович</t>
  </si>
  <si>
    <t>101 321 732 91</t>
  </si>
  <si>
    <t>ТРИФОНОВ Артем Сергеевич</t>
  </si>
  <si>
    <t>101 400 392 84</t>
  </si>
  <si>
    <t>ГАЛКИН Дмитрий Александрович</t>
  </si>
  <si>
    <t>Оренбургская область</t>
  </si>
  <si>
    <t>101 643 975 03</t>
  </si>
  <si>
    <t>РЫЖАКОВ Михаил Алексеевич</t>
  </si>
  <si>
    <t>101 515 325 72</t>
  </si>
  <si>
    <t>ШЕВЧЕНКО Никита Денисович</t>
  </si>
  <si>
    <t>01.07.2008</t>
  </si>
  <si>
    <t>Республика Татарстан</t>
  </si>
  <si>
    <t>100 972 230 80</t>
  </si>
  <si>
    <t>ШАРАФИЕВ Амир Ленарович</t>
  </si>
  <si>
    <t>05.11.2003</t>
  </si>
  <si>
    <t>101 326 367 70</t>
  </si>
  <si>
    <t>ГИЛЬМУТДИНОВ Раиль Рустамович</t>
  </si>
  <si>
    <t>05.09.2008</t>
  </si>
  <si>
    <t>101 310 291 96</t>
  </si>
  <si>
    <t>АНОХИНА Агнесса Олеговна</t>
  </si>
  <si>
    <t>09.11.2007</t>
  </si>
  <si>
    <t>101 295 942 06</t>
  </si>
  <si>
    <t>САФИНА Ралина Маратовна</t>
  </si>
  <si>
    <t>29.03.2007</t>
  </si>
  <si>
    <t>101 163 706 78</t>
  </si>
  <si>
    <t>ЯКИМОВ Николай Дмитриевич</t>
  </si>
  <si>
    <t>15.10.2006</t>
  </si>
  <si>
    <t>МС</t>
  </si>
  <si>
    <t>Республика Мордовия</t>
  </si>
  <si>
    <t>100 904 127 71</t>
  </si>
  <si>
    <t>ОШКИН  Максим Валерьевич</t>
  </si>
  <si>
    <t>100 769 491 71</t>
  </si>
  <si>
    <t>КУНАЕВ Павел Сергеевич</t>
  </si>
  <si>
    <t>по велосипедному спорту</t>
  </si>
  <si>
    <t>ИТОГОВЫЙ ПРОТОКОЛ</t>
  </si>
  <si>
    <t>ВМХ - фристайл - парк (или парк - смешанный)</t>
  </si>
  <si>
    <t>ЮНИОРЫ 17-18 ЛЕТ</t>
  </si>
  <si>
    <t>НАЧАЛО ГОНКИ: 10:00</t>
  </si>
  <si>
    <t>ОКОНЧАНИЕ ГОНКИ: 16:20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</si>
  <si>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</si>
  <si>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</si>
  <si>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</si>
  <si>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</si>
  <si>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</si>
  <si>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 xml:space="preserve">АНДРИЯНОВ А.С. (ВК, г. МОСКВА) </t>
  </si>
  <si>
    <t>ВЫСОТА СТАРТОВОЙ ГОРЫ (HD)(м):</t>
  </si>
  <si>
    <t>ГЛАВНЫЙ СЕКРЕТАРЬ:</t>
  </si>
  <si>
    <t>МАЛАХОВ Р.А. ( 1К, г. ИЖЕВСК)</t>
  </si>
  <si>
    <t>КОНТРОЛЬНОЕ ВРЕМЯ (МИН):</t>
  </si>
  <si>
    <t>МЕСТО</t>
  </si>
  <si>
    <t>РЕЗУЛЬТАТ И МЕСТО В КВАЛИФИКАЦИИ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</si>
  <si>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</si>
  <si>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</si>
  <si>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</si>
  <si>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</si>
  <si>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</si>
  <si>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</si>
  <si>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Финал</t>
  </si>
  <si>
    <t>НС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</si>
  <si>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</si>
  <si>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</si>
  <si>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</si>
  <si>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</si>
  <si>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</si>
  <si>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</si>
  <si>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</si>
  <si>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</si>
  <si>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</si>
  <si>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</si>
  <si>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Ветер:</t>
  </si>
  <si>
    <t>Финишировало</t>
  </si>
  <si>
    <t>Н. финишировало</t>
  </si>
  <si>
    <t>Дисквалифицировано</t>
  </si>
  <si>
    <t>2 сп.р.</t>
  </si>
  <si>
    <t>Н. стартовало</t>
  </si>
  <si>
    <t>3 сп.р.</t>
  </si>
  <si>
    <t>ГЛАВНЫЙ СУДЬЯ</t>
  </si>
  <si>
    <t>ГЛАВНЫЙ СЕКРЕТАРЬ</t>
  </si>
  <si>
    <t>ЮНИОРКИ 17-18 ЛЕТ</t>
  </si>
  <si>
    <t>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</si>
</sst>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yyyy"/>
  </numFmts>
  <fonts count="22" x14ac:knownFonts="1">
    <font>
      <sz val="10"/>
      <name val="Arial"/>
      <charset val="1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</cellStyleXfs>
  <cellXfs count="214">
    <xf numFmtId="0" fontId="0" fillId="0" borderId="0" xfId="0"/>
    <xf numFmtId="0" fontId="1" fillId="0" borderId="0" xfId="2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vertical="center"/>
    </xf>
    <xf numFmtId="0" fontId="12" fillId="0" borderId="8" xfId="1" applyFont="1" applyBorder="1" applyAlignment="1">
      <alignment vertical="center"/>
    </xf>
    <xf numFmtId="0" fontId="13" fillId="0" borderId="8" xfId="1" applyFont="1" applyBorder="1" applyAlignment="1">
      <alignment horizontal="left" vertical="center"/>
    </xf>
    <xf numFmtId="49" fontId="11" fillId="0" borderId="8" xfId="1" applyNumberFormat="1" applyFont="1" applyFill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2" fillId="0" borderId="10" xfId="1" applyFont="1" applyBorder="1" applyAlignment="1">
      <alignment horizontal="right" vertical="center"/>
    </xf>
    <xf numFmtId="0" fontId="11" fillId="0" borderId="10" xfId="1" applyFont="1" applyBorder="1" applyAlignment="1">
      <alignment horizontal="right" vertical="center"/>
    </xf>
    <xf numFmtId="0" fontId="11" fillId="0" borderId="10" xfId="0" applyFont="1" applyBorder="1" applyAlignment="1">
      <alignment horizontal="right"/>
    </xf>
    <xf numFmtId="0" fontId="10" fillId="0" borderId="9" xfId="2" applyFont="1" applyBorder="1" applyAlignment="1">
      <alignment vertical="center"/>
    </xf>
    <xf numFmtId="0" fontId="11" fillId="0" borderId="10" xfId="0" applyFont="1" applyBorder="1" applyAlignment="1">
      <alignment horizontal="right" vertical="center"/>
    </xf>
    <xf numFmtId="0" fontId="10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vertical="center"/>
    </xf>
    <xf numFmtId="0" fontId="11" fillId="0" borderId="15" xfId="0" applyFont="1" applyFill="1" applyBorder="1" applyAlignment="1">
      <alignment horizontal="right"/>
    </xf>
    <xf numFmtId="49" fontId="12" fillId="0" borderId="16" xfId="1" applyNumberFormat="1" applyFont="1" applyBorder="1" applyAlignment="1">
      <alignment horizontal="left" vertical="center"/>
    </xf>
    <xf numFmtId="0" fontId="2" fillId="0" borderId="17" xfId="1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49" fontId="2" fillId="0" borderId="17" xfId="1" applyNumberFormat="1" applyFont="1" applyBorder="1" applyAlignment="1">
      <alignment vertical="center"/>
    </xf>
    <xf numFmtId="0" fontId="5" fillId="0" borderId="21" xfId="2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164" fontId="15" fillId="0" borderId="22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 wrapText="1"/>
    </xf>
    <xf numFmtId="2" fontId="5" fillId="0" borderId="22" xfId="2" applyNumberFormat="1" applyFont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/>
    </xf>
    <xf numFmtId="164" fontId="15" fillId="0" borderId="23" xfId="0" applyNumberFormat="1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left" vertical="center"/>
    </xf>
    <xf numFmtId="0" fontId="5" fillId="0" borderId="22" xfId="5" applyFont="1" applyFill="1" applyBorder="1" applyAlignment="1">
      <alignment horizontal="center" vertical="center"/>
    </xf>
    <xf numFmtId="0" fontId="5" fillId="0" borderId="22" xfId="5" applyFont="1" applyFill="1" applyBorder="1" applyAlignment="1">
      <alignment vertical="center"/>
    </xf>
    <xf numFmtId="164" fontId="5" fillId="0" borderId="22" xfId="5" applyNumberFormat="1" applyFont="1" applyFill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2" fontId="5" fillId="0" borderId="23" xfId="2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164" fontId="15" fillId="0" borderId="25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2" fontId="5" fillId="0" borderId="25" xfId="2" applyNumberFormat="1" applyFont="1" applyBorder="1" applyAlignment="1">
      <alignment horizontal="center" vertical="center"/>
    </xf>
    <xf numFmtId="0" fontId="10" fillId="2" borderId="27" xfId="1" applyFont="1" applyFill="1" applyBorder="1" applyAlignment="1">
      <alignment vertical="center"/>
    </xf>
    <xf numFmtId="0" fontId="2" fillId="0" borderId="9" xfId="2" applyFont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49" fontId="11" fillId="0" borderId="13" xfId="1" applyNumberFormat="1" applyFont="1" applyBorder="1" applyAlignment="1">
      <alignment vertical="center"/>
    </xf>
    <xf numFmtId="0" fontId="17" fillId="4" borderId="11" xfId="1" applyFont="1" applyFill="1" applyBorder="1" applyAlignment="1">
      <alignment horizontal="right" vertical="center"/>
    </xf>
    <xf numFmtId="9" fontId="11" fillId="0" borderId="10" xfId="1" applyNumberFormat="1" applyFont="1" applyBorder="1" applyAlignment="1">
      <alignment horizontal="center" vertical="center"/>
    </xf>
    <xf numFmtId="0" fontId="17" fillId="0" borderId="11" xfId="2" applyFont="1" applyBorder="1" applyAlignment="1">
      <alignment horizontal="right" vertical="center"/>
    </xf>
    <xf numFmtId="0" fontId="11" fillId="0" borderId="9" xfId="1" applyFont="1" applyBorder="1" applyAlignment="1">
      <alignment horizontal="left"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left" vertical="center"/>
    </xf>
    <xf numFmtId="0" fontId="18" fillId="2" borderId="9" xfId="1" applyFont="1" applyFill="1" applyBorder="1" applyAlignment="1">
      <alignment vertical="center"/>
    </xf>
    <xf numFmtId="0" fontId="18" fillId="2" borderId="10" xfId="1" applyFont="1" applyFill="1" applyBorder="1" applyAlignment="1">
      <alignment vertical="center"/>
    </xf>
    <xf numFmtId="0" fontId="18" fillId="2" borderId="10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1" fillId="0" borderId="8" xfId="1" applyFont="1" applyBorder="1" applyAlignment="1">
      <alignment vertical="center"/>
    </xf>
    <xf numFmtId="49" fontId="11" fillId="0" borderId="8" xfId="1" applyNumberFormat="1" applyFont="1" applyBorder="1" applyAlignment="1">
      <alignment vertical="center"/>
    </xf>
    <xf numFmtId="0" fontId="18" fillId="0" borderId="8" xfId="1" applyFont="1" applyBorder="1" applyAlignment="1">
      <alignment horizontal="right" vertical="center"/>
    </xf>
    <xf numFmtId="0" fontId="10" fillId="0" borderId="32" xfId="1" applyFont="1" applyBorder="1" applyAlignment="1">
      <alignment horizontal="right" vertical="center"/>
    </xf>
    <xf numFmtId="1" fontId="11" fillId="0" borderId="35" xfId="1" applyNumberFormat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49" fontId="4" fillId="3" borderId="22" xfId="1" applyNumberFormat="1" applyFont="1" applyFill="1" applyBorder="1" applyAlignment="1">
      <alignment horizontal="center" vertical="center" wrapText="1"/>
    </xf>
    <xf numFmtId="1" fontId="5" fillId="0" borderId="22" xfId="2" applyNumberFormat="1" applyFont="1" applyBorder="1" applyAlignment="1">
      <alignment horizontal="center" vertical="center"/>
    </xf>
    <xf numFmtId="0" fontId="2" fillId="4" borderId="22" xfId="4" applyFont="1" applyFill="1" applyBorder="1" applyAlignment="1">
      <alignment horizontal="center" vertical="center" wrapText="1"/>
    </xf>
    <xf numFmtId="0" fontId="11" fillId="0" borderId="39" xfId="2" applyFont="1" applyBorder="1" applyAlignment="1">
      <alignment horizontal="center" vertical="center"/>
    </xf>
    <xf numFmtId="1" fontId="5" fillId="0" borderId="23" xfId="2" applyNumberFormat="1" applyFont="1" applyBorder="1" applyAlignment="1">
      <alignment horizontal="center" vertical="center"/>
    </xf>
    <xf numFmtId="0" fontId="2" fillId="4" borderId="23" xfId="4" applyFont="1" applyFill="1" applyBorder="1" applyAlignment="1">
      <alignment horizontal="center" vertical="center" wrapText="1"/>
    </xf>
    <xf numFmtId="1" fontId="5" fillId="0" borderId="25" xfId="2" applyNumberFormat="1" applyFont="1" applyBorder="1" applyAlignment="1">
      <alignment horizontal="center" vertical="center"/>
    </xf>
    <xf numFmtId="0" fontId="2" fillId="4" borderId="25" xfId="4" applyFont="1" applyFill="1" applyBorder="1" applyAlignment="1">
      <alignment horizontal="center" vertical="center" wrapText="1"/>
    </xf>
    <xf numFmtId="0" fontId="11" fillId="0" borderId="40" xfId="2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11" xfId="1" applyFont="1" applyBorder="1" applyAlignment="1">
      <alignment horizontal="right" vertical="center"/>
    </xf>
    <xf numFmtId="0" fontId="2" fillId="0" borderId="28" xfId="1" applyFont="1" applyBorder="1" applyAlignment="1">
      <alignment horizontal="center" vertical="center"/>
    </xf>
    <xf numFmtId="49" fontId="2" fillId="0" borderId="43" xfId="1" applyNumberFormat="1" applyFont="1" applyBorder="1" applyAlignment="1">
      <alignment horizontal="center" vertical="center"/>
    </xf>
    <xf numFmtId="0" fontId="2" fillId="0" borderId="34" xfId="2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11" xfId="2" applyFont="1" applyBorder="1" applyAlignment="1">
      <alignment horizontal="right" vertical="center"/>
    </xf>
    <xf numFmtId="49" fontId="2" fillId="0" borderId="45" xfId="2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49" fontId="2" fillId="0" borderId="38" xfId="2" applyNumberFormat="1" applyFont="1" applyBorder="1" applyAlignment="1">
      <alignment horizontal="center" vertical="center"/>
    </xf>
    <xf numFmtId="49" fontId="11" fillId="0" borderId="10" xfId="1" applyNumberFormat="1" applyFont="1" applyBorder="1" applyAlignment="1">
      <alignment vertical="center"/>
    </xf>
    <xf numFmtId="49" fontId="11" fillId="0" borderId="34" xfId="1" applyNumberFormat="1" applyFont="1" applyBorder="1" applyAlignment="1">
      <alignment vertical="center"/>
    </xf>
    <xf numFmtId="0" fontId="2" fillId="0" borderId="31" xfId="1" applyFont="1" applyBorder="1" applyAlignment="1">
      <alignment horizontal="center" vertical="center"/>
    </xf>
    <xf numFmtId="49" fontId="3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20" fillId="0" borderId="21" xfId="2" applyFont="1" applyBorder="1" applyAlignment="1">
      <alignment horizontal="center" vertical="center"/>
    </xf>
    <xf numFmtId="0" fontId="5" fillId="0" borderId="22" xfId="5" applyFont="1" applyFill="1" applyBorder="1" applyAlignment="1">
      <alignment horizontal="left" vertical="center"/>
    </xf>
    <xf numFmtId="0" fontId="20" fillId="0" borderId="24" xfId="2" applyFont="1" applyBorder="1" applyAlignment="1">
      <alignment horizontal="center" vertical="center"/>
    </xf>
    <xf numFmtId="0" fontId="15" fillId="0" borderId="25" xfId="0" applyFont="1" applyFill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vertical="center"/>
    </xf>
    <xf numFmtId="0" fontId="5" fillId="0" borderId="22" xfId="5" applyFont="1" applyFill="1" applyBorder="1" applyAlignment="1">
      <alignment horizontal="center" vertical="center" wrapText="1"/>
    </xf>
    <xf numFmtId="0" fontId="5" fillId="0" borderId="25" xfId="5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49" fontId="11" fillId="0" borderId="0" xfId="1" applyNumberFormat="1" applyFont="1" applyBorder="1" applyAlignment="1">
      <alignment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49" fontId="11" fillId="0" borderId="3" xfId="1" applyNumberFormat="1" applyFont="1" applyFill="1" applyBorder="1" applyAlignment="1">
      <alignment vertical="center"/>
    </xf>
    <xf numFmtId="0" fontId="11" fillId="0" borderId="3" xfId="1" applyFont="1" applyBorder="1" applyAlignment="1">
      <alignment vertical="center"/>
    </xf>
    <xf numFmtId="49" fontId="11" fillId="0" borderId="3" xfId="1" applyNumberFormat="1" applyFont="1" applyBorder="1" applyAlignment="1">
      <alignment vertical="center"/>
    </xf>
    <xf numFmtId="0" fontId="18" fillId="0" borderId="3" xfId="1" applyFont="1" applyBorder="1" applyAlignment="1">
      <alignment horizontal="right" vertical="center"/>
    </xf>
    <xf numFmtId="0" fontId="10" fillId="0" borderId="30" xfId="2" applyFont="1" applyBorder="1" applyAlignment="1">
      <alignment horizontal="right" vertical="center"/>
    </xf>
    <xf numFmtId="0" fontId="2" fillId="0" borderId="47" xfId="1" applyFont="1" applyBorder="1" applyAlignment="1">
      <alignment vertical="center"/>
    </xf>
    <xf numFmtId="0" fontId="2" fillId="0" borderId="48" xfId="1" applyFont="1" applyBorder="1" applyAlignment="1">
      <alignment vertic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center"/>
    </xf>
    <xf numFmtId="0" fontId="16" fillId="0" borderId="0" xfId="3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31" xfId="1" applyFont="1" applyBorder="1" applyAlignment="1">
      <alignment vertical="center" wrapText="1"/>
    </xf>
    <xf numFmtId="0" fontId="18" fillId="2" borderId="26" xfId="1" applyFont="1" applyFill="1" applyBorder="1" applyAlignment="1">
      <alignment vertical="center"/>
    </xf>
    <xf numFmtId="0" fontId="18" fillId="2" borderId="27" xfId="1" applyFont="1" applyFill="1" applyBorder="1" applyAlignment="1">
      <alignment vertical="center"/>
    </xf>
    <xf numFmtId="0" fontId="18" fillId="2" borderId="27" xfId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left" vertical="center"/>
    </xf>
    <xf numFmtId="49" fontId="11" fillId="0" borderId="31" xfId="1" applyNumberFormat="1" applyFont="1" applyBorder="1" applyAlignment="1">
      <alignment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49" fontId="11" fillId="0" borderId="16" xfId="1" applyNumberFormat="1" applyFont="1" applyBorder="1" applyAlignment="1">
      <alignment vertical="center"/>
    </xf>
    <xf numFmtId="0" fontId="17" fillId="0" borderId="49" xfId="2" applyFont="1" applyBorder="1" applyAlignment="1">
      <alignment horizontal="right" vertical="center"/>
    </xf>
    <xf numFmtId="0" fontId="2" fillId="0" borderId="50" xfId="2" applyFont="1" applyBorder="1" applyAlignment="1">
      <alignment horizontal="center" vertical="center"/>
    </xf>
    <xf numFmtId="0" fontId="2" fillId="0" borderId="49" xfId="2" applyFont="1" applyBorder="1" applyAlignment="1">
      <alignment horizontal="right" vertical="center"/>
    </xf>
    <xf numFmtId="0" fontId="2" fillId="0" borderId="1" xfId="2" applyFont="1" applyBorder="1" applyAlignment="1">
      <alignment horizontal="center" vertical="center"/>
    </xf>
    <xf numFmtId="49" fontId="2" fillId="0" borderId="51" xfId="2" applyNumberFormat="1" applyFont="1" applyBorder="1" applyAlignment="1">
      <alignment horizontal="center" vertical="center"/>
    </xf>
    <xf numFmtId="0" fontId="2" fillId="0" borderId="35" xfId="2" applyFont="1" applyBorder="1" applyAlignment="1">
      <alignment horizontal="right" vertical="center"/>
    </xf>
    <xf numFmtId="49" fontId="2" fillId="0" borderId="0" xfId="1" applyNumberFormat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2" borderId="3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12" fillId="0" borderId="13" xfId="1" applyFont="1" applyBorder="1" applyAlignment="1">
      <alignment horizontal="left" vertical="center"/>
    </xf>
    <xf numFmtId="0" fontId="12" fillId="0" borderId="10" xfId="1" applyFont="1" applyBorder="1" applyAlignment="1">
      <alignment horizontal="left" vertical="center"/>
    </xf>
    <xf numFmtId="0" fontId="12" fillId="0" borderId="34" xfId="1" applyFont="1" applyBorder="1" applyAlignment="1">
      <alignment horizontal="left" vertical="center"/>
    </xf>
    <xf numFmtId="49" fontId="12" fillId="0" borderId="13" xfId="1" applyNumberFormat="1" applyFont="1" applyBorder="1" applyAlignment="1">
      <alignment vertical="center"/>
    </xf>
    <xf numFmtId="49" fontId="12" fillId="0" borderId="10" xfId="1" applyNumberFormat="1" applyFont="1" applyBorder="1" applyAlignment="1">
      <alignment vertical="center"/>
    </xf>
    <xf numFmtId="49" fontId="12" fillId="0" borderId="34" xfId="1" applyNumberFormat="1" applyFont="1" applyBorder="1" applyAlignment="1">
      <alignment vertical="center"/>
    </xf>
    <xf numFmtId="49" fontId="4" fillId="3" borderId="19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19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 wrapText="1"/>
    </xf>
    <xf numFmtId="49" fontId="4" fillId="2" borderId="19" xfId="4" applyNumberFormat="1" applyFont="1" applyFill="1" applyBorder="1" applyAlignment="1">
      <alignment horizontal="center" vertical="center" wrapText="1"/>
    </xf>
    <xf numFmtId="49" fontId="4" fillId="2" borderId="22" xfId="4" applyNumberFormat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49" fontId="4" fillId="3" borderId="20" xfId="1" applyNumberFormat="1" applyFont="1" applyFill="1" applyBorder="1" applyAlignment="1">
      <alignment horizontal="center" vertical="center" wrapText="1"/>
    </xf>
    <xf numFmtId="49" fontId="4" fillId="3" borderId="36" xfId="1" applyNumberFormat="1" applyFont="1" applyFill="1" applyBorder="1" applyAlignment="1">
      <alignment horizontal="center" vertical="center" wrapText="1"/>
    </xf>
    <xf numFmtId="49" fontId="4" fillId="3" borderId="12" xfId="1" applyNumberFormat="1" applyFont="1" applyFill="1" applyBorder="1" applyAlignment="1">
      <alignment horizontal="center" vertical="center" wrapText="1"/>
    </xf>
    <xf numFmtId="49" fontId="4" fillId="3" borderId="38" xfId="1" applyNumberFormat="1" applyFont="1" applyFill="1" applyBorder="1" applyAlignment="1">
      <alignment horizontal="center" vertical="center" wrapText="1"/>
    </xf>
    <xf numFmtId="0" fontId="18" fillId="2" borderId="27" xfId="1" applyFont="1" applyFill="1" applyBorder="1" applyAlignment="1">
      <alignment horizontal="center" vertical="center"/>
    </xf>
    <xf numFmtId="0" fontId="18" fillId="2" borderId="4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</cellXfs>
  <cellStyles count="6">
    <cellStyle name="Обычный" xfId="0" builtinId="0"/>
    <cellStyle name="Обычный 2" xfId="1" xr:uid="{00000000-0005-0000-0000-000031000000}"/>
    <cellStyle name="Обычный 2 2" xfId="5" xr:uid="{00000000-0005-0000-0000-000035000000}"/>
    <cellStyle name="Обычный 6" xfId="2" xr:uid="{00000000-0005-0000-0000-000032000000}"/>
    <cellStyle name="Обычный_ID4938_RS_1" xfId="3" xr:uid="{00000000-0005-0000-0000-000033000000}"/>
    <cellStyle name="Обычный_Стартовый протокол Смирнов_20101106_Results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392430</xdr:colOff>
      <xdr:row>0</xdr:row>
      <xdr:rowOff>635</xdr:rowOff>
    </xdr:from>
    <xdr:to>
      <xdr:col>2</xdr:col>
      <xdr:colOff>474345</xdr:colOff>
      <xdr:row>4</xdr:row>
      <xdr:rowOff>219075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9243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607695</xdr:colOff>
      <xdr:row>0</xdr:row>
      <xdr:rowOff>635</xdr:rowOff>
    </xdr:from>
    <xdr:to>
      <xdr:col>3</xdr:col>
      <xdr:colOff>974725</xdr:colOff>
      <xdr:row>5</xdr:row>
      <xdr:rowOff>15875</xdr:rowOff>
    </xdr:to>
    <xdr:pic>
      <xdr:nvPicPr>
        <xdr:cNvPr id="9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62369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621030</xdr:colOff>
      <xdr:row>0</xdr:row>
      <xdr:rowOff>635</xdr:rowOff>
    </xdr:from>
    <xdr:to>
      <xdr:col>13</xdr:col>
      <xdr:colOff>396875</xdr:colOff>
      <xdr:row>4</xdr:row>
      <xdr:rowOff>139700</xdr:rowOff>
    </xdr:to>
    <xdr:pic>
      <xdr:nvPicPr>
        <xdr:cNvPr id="8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886950" y="635"/>
          <a:ext cx="1247140" cy="1142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34290</xdr:rowOff>
    </xdr:from>
    <xdr:to>
      <xdr:col>2</xdr:col>
      <xdr:colOff>386715</xdr:colOff>
      <xdr:row>5</xdr:row>
      <xdr:rowOff>5080</xdr:rowOff>
    </xdr:to>
    <xdr:pic>
      <xdr:nvPicPr>
        <xdr:cNvPr id="10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04800" y="34290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533400</xdr:colOff>
      <xdr:row>0</xdr:row>
      <xdr:rowOff>635</xdr:rowOff>
    </xdr:from>
    <xdr:to>
      <xdr:col>3</xdr:col>
      <xdr:colOff>900430</xdr:colOff>
      <xdr:row>5</xdr:row>
      <xdr:rowOff>15875</xdr:rowOff>
    </xdr:to>
    <xdr:pic>
      <xdr:nvPicPr>
        <xdr:cNvPr id="11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549400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609600</xdr:colOff>
      <xdr:row>0</xdr:row>
      <xdr:rowOff>1270</xdr:rowOff>
    </xdr:from>
    <xdr:to>
      <xdr:col>13</xdr:col>
      <xdr:colOff>385445</xdr:colOff>
      <xdr:row>4</xdr:row>
      <xdr:rowOff>140335</xdr:rowOff>
    </xdr:to>
    <xdr:pic>
      <xdr:nvPicPr>
        <xdr:cNvPr id="12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875520" y="1270"/>
          <a:ext cx="1247140" cy="1142365"/>
        </a:xfrm>
        <a:prstGeom prst="rect">
          <a:avLst/>
        </a:prstGeom>
      </xdr:spPr>
    </xdr:pic>
    <xdr:clientData/>
  </xdr:twoCellAnchor>
  <xdr:twoCellAnchor editAs="oneCell">
    <xdr:from>
      <xdr:col>0</xdr:col>
      <xdr:colOff>392430</xdr:colOff>
      <xdr:row>0</xdr:row>
      <xdr:rowOff>635</xdr:rowOff>
    </xdr:from>
    <xdr:to>
      <xdr:col>2</xdr:col>
      <xdr:colOff>474345</xdr:colOff>
      <xdr:row>4</xdr:row>
      <xdr:rowOff>219075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9243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392430</xdr:colOff>
      <xdr:row>0</xdr:row>
      <xdr:rowOff>635</xdr:rowOff>
    </xdr:from>
    <xdr:to>
      <xdr:col>2</xdr:col>
      <xdr:colOff>474345</xdr:colOff>
      <xdr:row>4</xdr:row>
      <xdr:rowOff>219075</xdr:rowOff>
    </xdr:to>
    <xdr:pic>
      <xdr:nvPicPr>
        <xdr:cNvPr id="8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392430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607695</xdr:colOff>
      <xdr:row>0</xdr:row>
      <xdr:rowOff>635</xdr:rowOff>
    </xdr:from>
    <xdr:to>
      <xdr:col>3</xdr:col>
      <xdr:colOff>974725</xdr:colOff>
      <xdr:row>5</xdr:row>
      <xdr:rowOff>15875</xdr:rowOff>
    </xdr:to>
    <xdr:pic>
      <xdr:nvPicPr>
        <xdr:cNvPr id="9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62369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621030</xdr:colOff>
      <xdr:row>0</xdr:row>
      <xdr:rowOff>635</xdr:rowOff>
    </xdr:from>
    <xdr:to>
      <xdr:col>13</xdr:col>
      <xdr:colOff>396875</xdr:colOff>
      <xdr:row>4</xdr:row>
      <xdr:rowOff>139700</xdr:rowOff>
    </xdr:to>
    <xdr:pic>
      <xdr:nvPicPr>
        <xdr:cNvPr id="12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132060" y="635"/>
          <a:ext cx="1247140" cy="114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U48"/>
  <sheetViews>
    <sheetView view="pageBreakPreview" topLeftCell="A19" zoomScale="70" zoomScaleNormal="50" workbookViewId="0">
      <selection activeCell="J27" sqref="J27"/>
    </sheetView>
  </sheetViews>
  <sheetFormatPr defaultColWidth="9.109375" defaultRowHeight="13.8" x14ac:dyDescent="0.25"/>
  <cols>
    <col min="1" max="1" width="7" style="2" customWidth="1"/>
    <col min="2" max="2" width="7.77734375" style="6" customWidth="1"/>
    <col min="3" max="3" width="16.33203125" style="6" customWidth="1"/>
    <col min="4" max="4" width="34.77734375" style="2" customWidth="1"/>
    <col min="5" max="5" width="13.5546875" style="2" customWidth="1"/>
    <col min="6" max="6" width="8.77734375" style="2" customWidth="1"/>
    <col min="7" max="7" width="27" style="2" customWidth="1"/>
    <col min="8" max="8" width="9.88671875" style="7" hidden="1" customWidth="1"/>
    <col min="9" max="9" width="9.88671875" style="2" hidden="1" customWidth="1"/>
    <col min="10" max="11" width="9.88671875" style="2" customWidth="1"/>
    <col min="12" max="12" width="10.109375" style="7" customWidth="1"/>
    <col min="13" max="13" width="11.33203125" style="2" customWidth="1"/>
    <col min="14" max="14" width="14" style="2" customWidth="1"/>
    <col min="15" max="15" width="9.109375" style="2"/>
    <col min="16" max="16" width="9.109375" style="2" customWidth="1"/>
    <col min="17" max="18" width="9.109375" style="2"/>
    <col min="19" max="21" width="9.109375" style="7"/>
    <col min="22" max="16384" width="9.109375" style="2"/>
  </cols>
  <sheetData>
    <row r="1" spans="1:21" s="1" customFormat="1" ht="19.95" customHeight="1" x14ac:dyDescent="0.2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74"/>
    </row>
    <row r="2" spans="1:21" s="1" customFormat="1" ht="19.95" customHeight="1" x14ac:dyDescent="0.25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74"/>
    </row>
    <row r="3" spans="1:21" ht="19.5" customHeight="1" x14ac:dyDescent="0.25">
      <c r="A3" s="166" t="s">
        <v>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21" ht="19.5" customHeight="1" x14ac:dyDescent="0.25">
      <c r="A4" s="166" t="s">
        <v>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21" ht="19.5" customHeight="1" x14ac:dyDescent="0.25">
      <c r="A5" s="166" t="s">
        <v>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1:21" ht="18.45" customHeight="1" x14ac:dyDescent="0.25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Q6" s="1"/>
    </row>
    <row r="7" spans="1:21" s="3" customFormat="1" ht="19.95" customHeight="1" x14ac:dyDescent="0.25">
      <c r="A7" s="167" t="s">
        <v>5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S7" s="104"/>
      <c r="T7" s="104"/>
      <c r="U7" s="104"/>
    </row>
    <row r="8" spans="1:21" s="3" customFormat="1" ht="1.05" customHeight="1" x14ac:dyDescent="0.25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S8" s="104"/>
      <c r="T8" s="104"/>
      <c r="U8" s="104"/>
    </row>
    <row r="9" spans="1:21" s="3" customFormat="1" ht="19.95" customHeight="1" x14ac:dyDescent="0.25">
      <c r="A9" s="169" t="s">
        <v>74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S9" s="104"/>
      <c r="T9" s="104"/>
      <c r="U9" s="104"/>
    </row>
    <row r="10" spans="1:21" ht="19.95" customHeight="1" x14ac:dyDescent="0.25">
      <c r="A10" s="170" t="s">
        <v>75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</row>
    <row r="11" spans="1:21" ht="19.95" customHeight="1" x14ac:dyDescent="0.25">
      <c r="A11" s="170" t="s">
        <v>76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</row>
    <row r="12" spans="1:21" ht="19.95" customHeight="1" x14ac:dyDescent="0.25">
      <c r="A12" s="170" t="s">
        <v>77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21" ht="7.5" customHeight="1" thickBot="1" x14ac:dyDescent="0.3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</row>
    <row r="14" spans="1:21" ht="16.2" thickTop="1" x14ac:dyDescent="0.25">
      <c r="A14" s="122" t="s">
        <v>6</v>
      </c>
      <c r="B14" s="123"/>
      <c r="C14" s="123"/>
      <c r="D14" s="123"/>
      <c r="E14" s="123"/>
      <c r="F14" s="123"/>
      <c r="G14" s="123" t="s">
        <v>78</v>
      </c>
      <c r="H14" s="124"/>
      <c r="I14" s="125"/>
      <c r="J14" s="125"/>
      <c r="K14" s="125"/>
      <c r="L14" s="126"/>
      <c r="M14" s="127"/>
      <c r="N14" s="128" t="s">
        <v>7</v>
      </c>
    </row>
    <row r="15" spans="1:21" ht="16.2" thickBot="1" x14ac:dyDescent="0.3">
      <c r="A15" s="171" t="s">
        <v>8</v>
      </c>
      <c r="B15" s="172"/>
      <c r="C15" s="172"/>
      <c r="D15" s="172"/>
      <c r="E15" s="8"/>
      <c r="F15" s="8"/>
      <c r="G15" s="9" t="s">
        <v>79</v>
      </c>
      <c r="H15" s="10"/>
      <c r="I15" s="75"/>
      <c r="J15" s="75"/>
      <c r="K15" s="75"/>
      <c r="L15" s="76"/>
      <c r="M15" s="77"/>
      <c r="N15" s="78" t="s">
        <v>9</v>
      </c>
    </row>
    <row r="16" spans="1:21" ht="14.4" x14ac:dyDescent="0.25">
      <c r="A16" s="173" t="s">
        <v>80</v>
      </c>
      <c r="B16" s="174"/>
      <c r="C16" s="174"/>
      <c r="D16" s="174"/>
      <c r="E16" s="174"/>
      <c r="F16" s="174"/>
      <c r="G16" s="175"/>
      <c r="H16" s="176" t="s">
        <v>81</v>
      </c>
      <c r="I16" s="177"/>
      <c r="J16" s="177"/>
      <c r="K16" s="177"/>
      <c r="L16" s="177"/>
      <c r="M16" s="177"/>
      <c r="N16" s="178"/>
    </row>
    <row r="17" spans="1:21" ht="14.4" x14ac:dyDescent="0.25">
      <c r="A17" s="11" t="s">
        <v>82</v>
      </c>
      <c r="B17" s="12"/>
      <c r="C17" s="12"/>
      <c r="D17" s="13"/>
      <c r="E17" s="14"/>
      <c r="F17" s="13"/>
      <c r="G17" s="15"/>
      <c r="H17" s="184" t="s">
        <v>83</v>
      </c>
      <c r="I17" s="185"/>
      <c r="J17" s="185"/>
      <c r="K17" s="185"/>
      <c r="L17" s="185"/>
      <c r="M17" s="185"/>
      <c r="N17" s="186"/>
    </row>
    <row r="18" spans="1:21" ht="14.4" x14ac:dyDescent="0.3">
      <c r="A18" s="11" t="s">
        <v>84</v>
      </c>
      <c r="B18" s="12"/>
      <c r="C18" s="12"/>
      <c r="D18" s="16"/>
      <c r="E18" s="14"/>
      <c r="F18" s="13"/>
      <c r="G18" s="17" t="s">
        <v>85</v>
      </c>
      <c r="H18" s="187" t="s">
        <v>86</v>
      </c>
      <c r="I18" s="188"/>
      <c r="J18" s="188"/>
      <c r="K18" s="188"/>
      <c r="L18" s="188"/>
      <c r="M18" s="188"/>
      <c r="N18" s="189"/>
    </row>
    <row r="19" spans="1:21" ht="14.4" x14ac:dyDescent="0.25">
      <c r="A19" s="18" t="s">
        <v>87</v>
      </c>
      <c r="B19" s="12"/>
      <c r="C19" s="12"/>
      <c r="D19" s="16"/>
      <c r="E19" s="14"/>
      <c r="F19" s="13"/>
      <c r="G19" s="19" t="s">
        <v>88</v>
      </c>
      <c r="H19" s="187" t="s">
        <v>89</v>
      </c>
      <c r="I19" s="188"/>
      <c r="J19" s="188"/>
      <c r="K19" s="188"/>
      <c r="L19" s="188"/>
      <c r="M19" s="188"/>
      <c r="N19" s="189"/>
    </row>
    <row r="20" spans="1:21" ht="15" thickBot="1" x14ac:dyDescent="0.35">
      <c r="A20" s="20"/>
      <c r="B20" s="21"/>
      <c r="C20" s="21"/>
      <c r="D20" s="22"/>
      <c r="E20" s="22"/>
      <c r="F20" s="22"/>
      <c r="G20" s="23"/>
      <c r="H20" s="24"/>
      <c r="I20" s="111"/>
      <c r="J20" s="111"/>
      <c r="K20" s="111"/>
      <c r="L20" s="112"/>
      <c r="M20" s="113"/>
      <c r="N20" s="79"/>
    </row>
    <row r="21" spans="1:21" ht="7.5" customHeight="1" thickTop="1" thickBot="1" x14ac:dyDescent="0.3">
      <c r="A21" s="129"/>
      <c r="B21" s="26"/>
      <c r="C21" s="26"/>
      <c r="D21" s="25"/>
      <c r="E21" s="25"/>
      <c r="F21" s="25"/>
      <c r="G21" s="25"/>
      <c r="H21" s="27"/>
      <c r="I21" s="25"/>
      <c r="J21" s="25"/>
      <c r="K21" s="25"/>
      <c r="L21" s="27"/>
      <c r="M21" s="25"/>
      <c r="N21" s="130"/>
    </row>
    <row r="22" spans="1:21" s="4" customFormat="1" ht="20.25" customHeight="1" thickTop="1" x14ac:dyDescent="0.25">
      <c r="A22" s="196" t="s">
        <v>90</v>
      </c>
      <c r="B22" s="198" t="s">
        <v>10</v>
      </c>
      <c r="C22" s="198" t="s">
        <v>11</v>
      </c>
      <c r="D22" s="198" t="s">
        <v>12</v>
      </c>
      <c r="E22" s="198" t="s">
        <v>13</v>
      </c>
      <c r="F22" s="198" t="s">
        <v>14</v>
      </c>
      <c r="G22" s="198" t="s">
        <v>15</v>
      </c>
      <c r="H22" s="206" t="s">
        <v>91</v>
      </c>
      <c r="I22" s="207"/>
      <c r="J22" s="190" t="s">
        <v>92</v>
      </c>
      <c r="K22" s="190"/>
      <c r="L22" s="200" t="s">
        <v>93</v>
      </c>
      <c r="M22" s="202" t="s">
        <v>94</v>
      </c>
      <c r="N22" s="204" t="s">
        <v>95</v>
      </c>
      <c r="P22" s="80"/>
      <c r="S22" s="105"/>
      <c r="T22" s="105"/>
      <c r="U22" s="105"/>
    </row>
    <row r="23" spans="1:21" s="4" customFormat="1" ht="17.25" customHeight="1" x14ac:dyDescent="0.25">
      <c r="A23" s="197"/>
      <c r="B23" s="199"/>
      <c r="C23" s="199"/>
      <c r="D23" s="199"/>
      <c r="E23" s="199"/>
      <c r="F23" s="199"/>
      <c r="G23" s="199"/>
      <c r="H23" s="208"/>
      <c r="I23" s="209"/>
      <c r="J23" s="81" t="s">
        <v>96</v>
      </c>
      <c r="K23" s="81" t="s">
        <v>97</v>
      </c>
      <c r="L23" s="201"/>
      <c r="M23" s="203"/>
      <c r="N23" s="205"/>
      <c r="P23" s="80"/>
      <c r="S23" s="105"/>
      <c r="T23" s="105"/>
      <c r="U23" s="105"/>
    </row>
    <row r="24" spans="1:21" ht="16.8" customHeight="1" x14ac:dyDescent="0.25">
      <c r="A24" s="107">
        <v>1</v>
      </c>
      <c r="B24" s="29">
        <v>36</v>
      </c>
      <c r="C24" s="30" t="s">
        <v>56</v>
      </c>
      <c r="D24" s="108" t="s">
        <v>57</v>
      </c>
      <c r="E24" s="32" t="s">
        <v>58</v>
      </c>
      <c r="F24" s="30" t="s">
        <v>25</v>
      </c>
      <c r="G24" s="33" t="s">
        <v>52</v>
      </c>
      <c r="H24" s="34"/>
      <c r="I24" s="82"/>
      <c r="J24" s="34">
        <v>85</v>
      </c>
      <c r="K24" s="34">
        <v>50</v>
      </c>
      <c r="L24" s="34">
        <v>85</v>
      </c>
      <c r="M24" s="83"/>
      <c r="N24" s="84" t="s">
        <v>98</v>
      </c>
      <c r="P24" s="80"/>
      <c r="Q24" s="4"/>
      <c r="R24" s="4"/>
      <c r="S24" s="105"/>
      <c r="T24" s="105"/>
      <c r="U24" s="105"/>
    </row>
    <row r="25" spans="1:21" ht="16.8" customHeight="1" x14ac:dyDescent="0.25">
      <c r="A25" s="107">
        <v>2</v>
      </c>
      <c r="B25" s="29">
        <v>39</v>
      </c>
      <c r="C25" s="40" t="s">
        <v>30</v>
      </c>
      <c r="D25" s="108" t="s">
        <v>31</v>
      </c>
      <c r="E25" s="42">
        <v>39472</v>
      </c>
      <c r="F25" s="40" t="s">
        <v>20</v>
      </c>
      <c r="G25" s="114" t="s">
        <v>29</v>
      </c>
      <c r="H25" s="34"/>
      <c r="I25" s="82"/>
      <c r="J25" s="34">
        <v>10</v>
      </c>
      <c r="K25" s="34">
        <v>57.5</v>
      </c>
      <c r="L25" s="34">
        <v>57.5</v>
      </c>
      <c r="M25" s="83"/>
      <c r="N25" s="84" t="s">
        <v>98</v>
      </c>
      <c r="P25" s="80"/>
      <c r="Q25" s="4"/>
      <c r="R25" s="4"/>
      <c r="S25" s="105"/>
      <c r="T25" s="105"/>
      <c r="U25" s="105"/>
    </row>
    <row r="26" spans="1:21" ht="16.8" customHeight="1" x14ac:dyDescent="0.25">
      <c r="A26" s="107">
        <v>3</v>
      </c>
      <c r="B26" s="29">
        <v>30</v>
      </c>
      <c r="C26" s="30" t="s">
        <v>22</v>
      </c>
      <c r="D26" s="39" t="s">
        <v>23</v>
      </c>
      <c r="E26" s="32" t="s">
        <v>24</v>
      </c>
      <c r="F26" s="30" t="s">
        <v>25</v>
      </c>
      <c r="G26" s="30" t="s">
        <v>21</v>
      </c>
      <c r="H26" s="34"/>
      <c r="I26" s="82"/>
      <c r="J26" s="34">
        <v>45</v>
      </c>
      <c r="K26" s="34">
        <v>53</v>
      </c>
      <c r="L26" s="34">
        <v>53</v>
      </c>
      <c r="M26" s="83"/>
      <c r="N26" s="84" t="s">
        <v>98</v>
      </c>
      <c r="P26" s="80"/>
      <c r="Q26" s="4"/>
      <c r="R26" s="4"/>
      <c r="S26" s="105"/>
      <c r="T26" s="105"/>
      <c r="U26" s="105"/>
    </row>
    <row r="27" spans="1:21" ht="16.8" customHeight="1" x14ac:dyDescent="0.25">
      <c r="A27" s="107">
        <v>4</v>
      </c>
      <c r="B27" s="29">
        <v>35</v>
      </c>
      <c r="C27" s="30" t="s">
        <v>47</v>
      </c>
      <c r="D27" s="108" t="s">
        <v>48</v>
      </c>
      <c r="E27" s="32">
        <v>39611</v>
      </c>
      <c r="F27" s="30" t="s">
        <v>25</v>
      </c>
      <c r="G27" s="33" t="s">
        <v>46</v>
      </c>
      <c r="H27" s="34"/>
      <c r="I27" s="82"/>
      <c r="J27" s="34">
        <v>42.5</v>
      </c>
      <c r="K27" s="34">
        <v>22.5</v>
      </c>
      <c r="L27" s="34">
        <v>42.5</v>
      </c>
      <c r="M27" s="83"/>
      <c r="N27" s="84" t="s">
        <v>98</v>
      </c>
      <c r="P27" s="80"/>
      <c r="Q27" s="4"/>
      <c r="R27" s="4"/>
      <c r="S27" s="105"/>
      <c r="T27" s="105"/>
      <c r="U27" s="105"/>
    </row>
    <row r="28" spans="1:21" ht="16.8" customHeight="1" x14ac:dyDescent="0.25">
      <c r="A28" s="107">
        <v>5</v>
      </c>
      <c r="B28" s="29">
        <v>32</v>
      </c>
      <c r="C28" s="30" t="s">
        <v>40</v>
      </c>
      <c r="D28" s="39" t="s">
        <v>41</v>
      </c>
      <c r="E28" s="32">
        <v>39239</v>
      </c>
      <c r="F28" s="30" t="s">
        <v>25</v>
      </c>
      <c r="G28" s="33" t="s">
        <v>39</v>
      </c>
      <c r="H28" s="34"/>
      <c r="I28" s="82"/>
      <c r="J28" s="34">
        <v>22.5</v>
      </c>
      <c r="K28" s="34">
        <v>39</v>
      </c>
      <c r="L28" s="34">
        <v>39</v>
      </c>
      <c r="M28" s="83"/>
      <c r="N28" s="84" t="s">
        <v>98</v>
      </c>
      <c r="P28" s="80"/>
      <c r="Q28" s="4"/>
      <c r="R28" s="4"/>
      <c r="S28" s="105"/>
      <c r="T28" s="105"/>
      <c r="U28" s="105"/>
    </row>
    <row r="29" spans="1:21" ht="16.8" customHeight="1" x14ac:dyDescent="0.25">
      <c r="A29" s="107">
        <v>6</v>
      </c>
      <c r="B29" s="29">
        <v>40</v>
      </c>
      <c r="C29" s="30" t="s">
        <v>42</v>
      </c>
      <c r="D29" s="39" t="s">
        <v>43</v>
      </c>
      <c r="E29" s="32">
        <v>39269</v>
      </c>
      <c r="F29" s="30" t="s">
        <v>25</v>
      </c>
      <c r="G29" s="33" t="s">
        <v>39</v>
      </c>
      <c r="H29" s="34"/>
      <c r="I29" s="82"/>
      <c r="J29" s="34">
        <v>15</v>
      </c>
      <c r="K29" s="34">
        <v>10</v>
      </c>
      <c r="L29" s="34">
        <v>15</v>
      </c>
      <c r="M29" s="83"/>
      <c r="N29" s="84" t="s">
        <v>98</v>
      </c>
      <c r="P29" s="80"/>
      <c r="Q29" s="4"/>
      <c r="R29" s="4"/>
      <c r="S29" s="105"/>
      <c r="T29" s="105"/>
      <c r="U29" s="105"/>
    </row>
    <row r="30" spans="1:21" ht="16.8" customHeight="1" thickBot="1" x14ac:dyDescent="0.3">
      <c r="A30" s="109" t="s">
        <v>99</v>
      </c>
      <c r="B30" s="46">
        <v>37</v>
      </c>
      <c r="C30" s="47" t="s">
        <v>49</v>
      </c>
      <c r="D30" s="115" t="s">
        <v>50</v>
      </c>
      <c r="E30" s="49" t="s">
        <v>51</v>
      </c>
      <c r="F30" s="47" t="s">
        <v>25</v>
      </c>
      <c r="G30" s="50" t="s">
        <v>46</v>
      </c>
      <c r="H30" s="51"/>
      <c r="I30" s="87"/>
      <c r="J30" s="51"/>
      <c r="K30" s="51"/>
      <c r="L30" s="51"/>
      <c r="M30" s="88"/>
      <c r="N30" s="89"/>
      <c r="P30" s="80"/>
      <c r="Q30" s="4"/>
      <c r="R30" s="4"/>
      <c r="S30" s="105"/>
      <c r="T30" s="105"/>
      <c r="U30" s="105"/>
    </row>
    <row r="31" spans="1:21" ht="7.5" customHeight="1" thickTop="1" thickBot="1" x14ac:dyDescent="0.35">
      <c r="A31" s="131"/>
      <c r="B31" s="132"/>
      <c r="C31" s="133"/>
      <c r="D31" s="134"/>
      <c r="E31" s="135"/>
      <c r="F31" s="136"/>
      <c r="G31" s="135"/>
      <c r="H31" s="137"/>
      <c r="I31" s="138"/>
      <c r="J31" s="138"/>
      <c r="K31" s="138"/>
      <c r="L31" s="137"/>
      <c r="M31" s="138"/>
      <c r="N31" s="139"/>
      <c r="P31" s="80"/>
      <c r="Q31" s="4"/>
      <c r="R31" s="4"/>
      <c r="S31" s="105"/>
      <c r="T31" s="105"/>
      <c r="U31" s="105"/>
    </row>
    <row r="32" spans="1:21" ht="15" thickTop="1" x14ac:dyDescent="0.25">
      <c r="A32" s="191" t="s">
        <v>100</v>
      </c>
      <c r="B32" s="192"/>
      <c r="C32" s="192"/>
      <c r="D32" s="192"/>
      <c r="E32" s="52"/>
      <c r="F32" s="52"/>
      <c r="G32" s="192" t="s">
        <v>101</v>
      </c>
      <c r="H32" s="192"/>
      <c r="I32" s="192"/>
      <c r="J32" s="192"/>
      <c r="K32" s="192"/>
      <c r="L32" s="192"/>
      <c r="M32" s="192"/>
      <c r="N32" s="193"/>
      <c r="P32" s="80"/>
      <c r="Q32" s="4"/>
      <c r="R32" s="4"/>
      <c r="S32" s="105"/>
      <c r="T32" s="105"/>
      <c r="U32" s="105"/>
    </row>
    <row r="33" spans="1:21" ht="14.4" x14ac:dyDescent="0.25">
      <c r="A33" s="53" t="s">
        <v>102</v>
      </c>
      <c r="B33" s="54"/>
      <c r="C33" s="55"/>
      <c r="D33" s="56"/>
      <c r="E33" s="57"/>
      <c r="F33" s="57"/>
      <c r="G33" s="58" t="s">
        <v>103</v>
      </c>
      <c r="H33" s="59">
        <v>10</v>
      </c>
      <c r="I33" s="90"/>
      <c r="J33" s="91">
        <v>5</v>
      </c>
      <c r="K33" s="92"/>
      <c r="L33" s="93"/>
      <c r="M33" s="58" t="s">
        <v>104</v>
      </c>
      <c r="N33" s="94">
        <f>COUNTIF(F$22:F126,"ЗМС")</f>
        <v>0</v>
      </c>
      <c r="P33" s="80"/>
      <c r="Q33" s="4"/>
      <c r="R33" s="4"/>
      <c r="S33" s="105"/>
      <c r="T33" s="105"/>
      <c r="U33" s="105"/>
    </row>
    <row r="34" spans="1:21" ht="14.4" x14ac:dyDescent="0.25">
      <c r="A34" s="53" t="s">
        <v>105</v>
      </c>
      <c r="B34" s="54"/>
      <c r="C34" s="60"/>
      <c r="D34" s="56"/>
      <c r="E34" s="116"/>
      <c r="F34" s="116"/>
      <c r="G34" s="58" t="s">
        <v>106</v>
      </c>
      <c r="H34" s="61">
        <v>17</v>
      </c>
      <c r="I34" s="95"/>
      <c r="J34" s="96">
        <v>7</v>
      </c>
      <c r="K34" s="120"/>
      <c r="L34" s="97"/>
      <c r="M34" s="58" t="s">
        <v>107</v>
      </c>
      <c r="N34" s="94">
        <f>COUNTIF(F$22:F126,"МСМК")</f>
        <v>0</v>
      </c>
      <c r="P34" s="80"/>
      <c r="Q34" s="4"/>
      <c r="R34" s="4"/>
      <c r="S34" s="105"/>
      <c r="T34" s="105"/>
      <c r="U34" s="105"/>
    </row>
    <row r="35" spans="1:21" ht="14.4" x14ac:dyDescent="0.25">
      <c r="A35" s="53" t="s">
        <v>108</v>
      </c>
      <c r="B35" s="54"/>
      <c r="C35" s="54"/>
      <c r="D35" s="56"/>
      <c r="E35" s="116"/>
      <c r="F35" s="116"/>
      <c r="G35" s="58" t="s">
        <v>109</v>
      </c>
      <c r="H35" s="61">
        <v>16</v>
      </c>
      <c r="I35" s="95"/>
      <c r="J35" s="96">
        <v>6</v>
      </c>
      <c r="K35" s="120"/>
      <c r="L35" s="97"/>
      <c r="M35" s="58" t="s">
        <v>68</v>
      </c>
      <c r="N35" s="94">
        <f>COUNTIF(F$22:F48,"МС")</f>
        <v>0</v>
      </c>
      <c r="P35" s="80"/>
      <c r="Q35" s="4"/>
      <c r="R35" s="4"/>
      <c r="S35" s="105"/>
      <c r="T35" s="105"/>
      <c r="U35" s="105"/>
    </row>
    <row r="36" spans="1:21" ht="14.4" x14ac:dyDescent="0.25">
      <c r="A36" s="53" t="s">
        <v>110</v>
      </c>
      <c r="B36" s="54"/>
      <c r="C36" s="54"/>
      <c r="D36" s="56"/>
      <c r="E36" s="116"/>
      <c r="F36" s="116"/>
      <c r="G36" s="58" t="s">
        <v>111</v>
      </c>
      <c r="H36" s="61">
        <v>16</v>
      </c>
      <c r="I36" s="95"/>
      <c r="J36" s="96">
        <v>6</v>
      </c>
      <c r="K36" s="120"/>
      <c r="L36" s="97"/>
      <c r="M36" s="58" t="s">
        <v>20</v>
      </c>
      <c r="N36" s="94">
        <f>COUNTIF(F$21:F48,"КМС")</f>
        <v>1</v>
      </c>
      <c r="P36" s="80"/>
      <c r="Q36" s="4"/>
      <c r="R36" s="4"/>
      <c r="S36" s="105"/>
      <c r="T36" s="105"/>
      <c r="U36" s="105"/>
    </row>
    <row r="37" spans="1:21" ht="14.4" x14ac:dyDescent="0.25">
      <c r="A37" s="62"/>
      <c r="B37" s="54"/>
      <c r="C37" s="54"/>
      <c r="D37" s="56"/>
      <c r="E37" s="117"/>
      <c r="F37" s="117"/>
      <c r="G37" s="58" t="s">
        <v>112</v>
      </c>
      <c r="H37" s="61">
        <f>COUNTIF(A13:A28,"НФ")</f>
        <v>0</v>
      </c>
      <c r="I37" s="95"/>
      <c r="J37" s="96">
        <v>0</v>
      </c>
      <c r="K37" s="120"/>
      <c r="L37" s="97"/>
      <c r="M37" s="58" t="s">
        <v>25</v>
      </c>
      <c r="N37" s="94">
        <f>COUNTIF(F$21:F49,"1 сп.р.")</f>
        <v>6</v>
      </c>
      <c r="P37" s="80"/>
      <c r="Q37" s="4"/>
      <c r="R37" s="4"/>
      <c r="S37" s="105"/>
      <c r="T37" s="105"/>
      <c r="U37" s="105"/>
    </row>
    <row r="38" spans="1:21" ht="14.4" x14ac:dyDescent="0.25">
      <c r="A38" s="63"/>
      <c r="B38" s="64"/>
      <c r="C38" s="65"/>
      <c r="D38" s="56"/>
      <c r="E38" s="117"/>
      <c r="F38" s="117"/>
      <c r="G38" s="58" t="s">
        <v>113</v>
      </c>
      <c r="H38" s="61">
        <f>COUNTIF(A13:A28,"ДСКВ")</f>
        <v>0</v>
      </c>
      <c r="I38" s="95"/>
      <c r="J38" s="96">
        <v>0</v>
      </c>
      <c r="K38" s="120"/>
      <c r="L38" s="97"/>
      <c r="M38" s="58" t="s">
        <v>114</v>
      </c>
      <c r="N38" s="94">
        <f>COUNTIF(F$24:F125,"2 сп.р.")</f>
        <v>0</v>
      </c>
    </row>
    <row r="39" spans="1:21" ht="14.4" x14ac:dyDescent="0.25">
      <c r="A39" s="66"/>
      <c r="B39" s="54"/>
      <c r="C39" s="54"/>
      <c r="D39" s="56"/>
      <c r="E39" s="116"/>
      <c r="F39" s="116"/>
      <c r="G39" s="58" t="s">
        <v>115</v>
      </c>
      <c r="H39" s="61">
        <v>1</v>
      </c>
      <c r="I39" s="98"/>
      <c r="J39" s="96">
        <v>1</v>
      </c>
      <c r="K39" s="99"/>
      <c r="L39" s="100"/>
      <c r="M39" s="58" t="s">
        <v>116</v>
      </c>
      <c r="N39" s="94">
        <f>COUNTIF(F$24:F125,"3 сп.р.")</f>
        <v>0</v>
      </c>
    </row>
    <row r="40" spans="1:21" ht="5.25" customHeight="1" x14ac:dyDescent="0.25">
      <c r="A40" s="66"/>
      <c r="B40" s="54"/>
      <c r="C40" s="54"/>
      <c r="D40" s="54"/>
      <c r="E40" s="54"/>
      <c r="F40" s="54"/>
      <c r="G40" s="64"/>
      <c r="H40" s="67"/>
      <c r="I40" s="67"/>
      <c r="J40" s="67"/>
      <c r="K40" s="67"/>
      <c r="L40" s="67"/>
      <c r="M40" s="101"/>
      <c r="N40" s="102"/>
    </row>
    <row r="41" spans="1:21" ht="15.6" x14ac:dyDescent="0.25">
      <c r="A41" s="68"/>
      <c r="B41" s="69"/>
      <c r="C41" s="69"/>
      <c r="D41" s="179" t="s">
        <v>117</v>
      </c>
      <c r="E41" s="179"/>
      <c r="F41" s="179"/>
      <c r="G41" s="179" t="s">
        <v>118</v>
      </c>
      <c r="H41" s="179"/>
      <c r="I41" s="179"/>
      <c r="J41" s="70"/>
      <c r="K41" s="70"/>
      <c r="L41" s="179"/>
      <c r="M41" s="179"/>
      <c r="N41" s="180"/>
    </row>
    <row r="42" spans="1:21" x14ac:dyDescent="0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3"/>
    </row>
    <row r="43" spans="1:21" x14ac:dyDescent="0.25">
      <c r="A43" s="71"/>
      <c r="B43" s="118"/>
      <c r="C43" s="118"/>
      <c r="D43" s="118"/>
      <c r="E43" s="118"/>
      <c r="F43" s="118"/>
      <c r="G43" s="118"/>
      <c r="H43" s="119"/>
      <c r="I43" s="118"/>
      <c r="J43" s="118"/>
      <c r="K43" s="118"/>
      <c r="L43" s="119"/>
      <c r="M43" s="118"/>
      <c r="N43" s="103"/>
    </row>
    <row r="44" spans="1:21" x14ac:dyDescent="0.25">
      <c r="A44" s="71"/>
      <c r="B44" s="118"/>
      <c r="C44" s="118"/>
      <c r="D44" s="118"/>
      <c r="E44" s="118"/>
      <c r="F44" s="118"/>
      <c r="G44" s="118"/>
      <c r="H44" s="119"/>
      <c r="I44" s="118"/>
      <c r="J44" s="118"/>
      <c r="K44" s="118"/>
      <c r="L44" s="119"/>
      <c r="M44" s="118"/>
      <c r="N44" s="103"/>
    </row>
    <row r="45" spans="1:21" x14ac:dyDescent="0.25">
      <c r="A45" s="71"/>
      <c r="B45" s="118"/>
      <c r="C45" s="118"/>
      <c r="D45" s="118"/>
      <c r="E45" s="118"/>
      <c r="F45" s="118"/>
      <c r="G45" s="118"/>
      <c r="H45" s="119"/>
      <c r="I45" s="118"/>
      <c r="J45" s="118"/>
      <c r="K45" s="118"/>
      <c r="L45" s="119"/>
      <c r="M45" s="118"/>
      <c r="N45" s="103"/>
    </row>
    <row r="46" spans="1:21" x14ac:dyDescent="0.25">
      <c r="A46" s="71"/>
      <c r="B46" s="118"/>
      <c r="C46" s="118"/>
      <c r="D46" s="118"/>
      <c r="E46" s="118"/>
      <c r="F46" s="118"/>
      <c r="G46" s="118"/>
      <c r="H46" s="119"/>
      <c r="I46" s="118"/>
      <c r="J46" s="118"/>
      <c r="K46" s="118"/>
      <c r="L46" s="119"/>
      <c r="M46" s="118"/>
      <c r="N46" s="103"/>
    </row>
    <row r="47" spans="1:21" s="5" customFormat="1" ht="13.8" customHeight="1" thickBot="1" x14ac:dyDescent="0.3">
      <c r="A47" s="72"/>
      <c r="B47" s="73"/>
      <c r="C47" s="73"/>
      <c r="D47" s="194" t="str">
        <f>G18</f>
        <v>АНДРИЯНОВ А.С. (ВК, г. МОСКВА)</v>
      </c>
      <c r="E47" s="194"/>
      <c r="F47" s="194"/>
      <c r="G47" s="194" t="str">
        <f>G19</f>
        <v>МАЛАХОВ Р.А. ( 1К, г. ИЖЕВСК)</v>
      </c>
      <c r="H47" s="194"/>
      <c r="I47" s="194"/>
      <c r="J47" s="194"/>
      <c r="K47" s="194"/>
      <c r="L47" s="194"/>
      <c r="M47" s="194"/>
      <c r="N47" s="195"/>
      <c r="S47" s="106"/>
      <c r="T47" s="106"/>
      <c r="U47" s="106"/>
    </row>
    <row r="48" spans="1:21" ht="14.4" thickTop="1" x14ac:dyDescent="0.25"/>
  </sheetData>
  <sortState xmlns:xlrd2="http://schemas.microsoft.com/office/spreadsheetml/2017/richdata2" ref="A24:U30">
    <sortCondition descending="1" ref="L24:L30"/>
  </sortState>
  <mergeCells count="41">
    <mergeCell ref="D47:F47"/>
    <mergeCell ref="G47:K47"/>
    <mergeCell ref="L47:N47"/>
    <mergeCell ref="A22:A23"/>
    <mergeCell ref="B22:B23"/>
    <mergeCell ref="C22:C23"/>
    <mergeCell ref="D22:D23"/>
    <mergeCell ref="E22:E23"/>
    <mergeCell ref="F22:F23"/>
    <mergeCell ref="G22:G23"/>
    <mergeCell ref="L22:L23"/>
    <mergeCell ref="M22:M23"/>
    <mergeCell ref="N22:N23"/>
    <mergeCell ref="H22:I23"/>
    <mergeCell ref="D41:F41"/>
    <mergeCell ref="G41:I41"/>
    <mergeCell ref="L41:N41"/>
    <mergeCell ref="A42:E42"/>
    <mergeCell ref="F42:N42"/>
    <mergeCell ref="H17:N17"/>
    <mergeCell ref="H18:N18"/>
    <mergeCell ref="H19:N19"/>
    <mergeCell ref="J22:K22"/>
    <mergeCell ref="A32:D32"/>
    <mergeCell ref="G32:N32"/>
    <mergeCell ref="A11:N11"/>
    <mergeCell ref="A12:N12"/>
    <mergeCell ref="A13:N13"/>
    <mergeCell ref="A15:D15"/>
    <mergeCell ref="A16:G16"/>
    <mergeCell ref="H16:N16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60" orientation="portrait" r:id="rId1"/>
  <headerFooter alignWithMargins="0">
    <oddHeader>&amp;LРЕЗУЛЬТАТЫ НА САЙТЕ WWW.FVSR&amp;R&amp;"Calibri"&amp;UФЕДЕРАЦИЯ ВЕЛОСИПЕДНОГО СПОРТА РОССИИ - WWW.FVSR.RU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U44"/>
  <sheetViews>
    <sheetView view="pageBreakPreview" topLeftCell="A4" zoomScale="60" zoomScaleNormal="100" zoomScalePageLayoutView="70" workbookViewId="0">
      <selection activeCell="M40" sqref="M40"/>
    </sheetView>
  </sheetViews>
  <sheetFormatPr defaultColWidth="9.109375" defaultRowHeight="13.8" x14ac:dyDescent="0.25"/>
  <cols>
    <col min="1" max="1" width="7" style="2" customWidth="1"/>
    <col min="2" max="2" width="7.77734375" style="6" customWidth="1"/>
    <col min="3" max="3" width="16.33203125" style="6" customWidth="1"/>
    <col min="4" max="4" width="34.77734375" style="2" customWidth="1"/>
    <col min="5" max="5" width="13.5546875" style="2" customWidth="1"/>
    <col min="6" max="6" width="8.77734375" style="2" customWidth="1"/>
    <col min="7" max="7" width="27" style="2" customWidth="1"/>
    <col min="8" max="8" width="9.88671875" style="7" hidden="1" customWidth="1"/>
    <col min="9" max="9" width="9.88671875" style="2" hidden="1" customWidth="1"/>
    <col min="10" max="11" width="9.88671875" style="2" customWidth="1"/>
    <col min="12" max="12" width="10.109375" style="7" customWidth="1"/>
    <col min="13" max="13" width="11.33203125" style="2" customWidth="1"/>
    <col min="14" max="14" width="14" style="2" customWidth="1"/>
    <col min="15" max="15" width="9.109375" style="2"/>
    <col min="16" max="16" width="9.109375" style="2" customWidth="1"/>
    <col min="17" max="18" width="9.109375" style="2"/>
    <col min="19" max="21" width="9.109375" style="7"/>
    <col min="22" max="16384" width="9.109375" style="2"/>
  </cols>
  <sheetData>
    <row r="1" spans="1:21" s="1" customFormat="1" ht="19.95" customHeight="1" x14ac:dyDescent="0.2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74"/>
    </row>
    <row r="2" spans="1:21" s="1" customFormat="1" ht="19.95" customHeight="1" x14ac:dyDescent="0.25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74"/>
    </row>
    <row r="3" spans="1:21" ht="19.5" customHeight="1" x14ac:dyDescent="0.25">
      <c r="A3" s="166" t="s">
        <v>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21" ht="19.5" customHeight="1" x14ac:dyDescent="0.25">
      <c r="A4" s="166" t="s">
        <v>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21" ht="19.5" customHeight="1" x14ac:dyDescent="0.25">
      <c r="A5" s="166" t="s">
        <v>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1:21" ht="18.45" customHeight="1" x14ac:dyDescent="0.25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Q6" s="1"/>
    </row>
    <row r="7" spans="1:21" s="3" customFormat="1" ht="19.95" customHeight="1" x14ac:dyDescent="0.25">
      <c r="A7" s="167" t="s">
        <v>5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S7" s="104"/>
      <c r="T7" s="104"/>
      <c r="U7" s="104"/>
    </row>
    <row r="8" spans="1:21" s="3" customFormat="1" ht="1.05" customHeight="1" x14ac:dyDescent="0.25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S8" s="104"/>
      <c r="T8" s="104"/>
      <c r="U8" s="104"/>
    </row>
    <row r="9" spans="1:21" s="3" customFormat="1" ht="19.95" customHeight="1" x14ac:dyDescent="0.25">
      <c r="A9" s="169" t="s">
        <v>74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S9" s="104"/>
      <c r="T9" s="104"/>
      <c r="U9" s="104"/>
    </row>
    <row r="10" spans="1:21" ht="19.95" customHeight="1" x14ac:dyDescent="0.25">
      <c r="A10" s="170" t="s">
        <v>75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</row>
    <row r="11" spans="1:21" ht="19.95" customHeight="1" x14ac:dyDescent="0.25">
      <c r="A11" s="170" t="s">
        <v>76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</row>
    <row r="12" spans="1:21" ht="19.95" customHeight="1" x14ac:dyDescent="0.25">
      <c r="A12" s="170" t="s">
        <v>119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21" ht="7.5" customHeight="1" thickBot="1" x14ac:dyDescent="0.3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</row>
    <row r="14" spans="1:21" ht="16.2" thickTop="1" x14ac:dyDescent="0.25">
      <c r="A14" s="122" t="s">
        <v>6</v>
      </c>
      <c r="B14" s="123"/>
      <c r="C14" s="123"/>
      <c r="D14" s="123"/>
      <c r="E14" s="123"/>
      <c r="F14" s="123"/>
      <c r="G14" s="123" t="s">
        <v>78</v>
      </c>
      <c r="H14" s="124"/>
      <c r="I14" s="125"/>
      <c r="J14" s="125"/>
      <c r="K14" s="125"/>
      <c r="L14" s="126"/>
      <c r="M14" s="127"/>
      <c r="N14" s="128" t="s">
        <v>7</v>
      </c>
    </row>
    <row r="15" spans="1:21" ht="16.2" thickBot="1" x14ac:dyDescent="0.3">
      <c r="A15" s="171" t="s">
        <v>8</v>
      </c>
      <c r="B15" s="172"/>
      <c r="C15" s="172"/>
      <c r="D15" s="172"/>
      <c r="E15" s="8"/>
      <c r="F15" s="8"/>
      <c r="G15" s="9" t="s">
        <v>79</v>
      </c>
      <c r="H15" s="10"/>
      <c r="I15" s="75"/>
      <c r="J15" s="75"/>
      <c r="K15" s="75"/>
      <c r="L15" s="76"/>
      <c r="M15" s="77"/>
      <c r="N15" s="78" t="s">
        <v>9</v>
      </c>
    </row>
    <row r="16" spans="1:21" ht="14.4" x14ac:dyDescent="0.25">
      <c r="A16" s="173" t="s">
        <v>80</v>
      </c>
      <c r="B16" s="174"/>
      <c r="C16" s="174"/>
      <c r="D16" s="174"/>
      <c r="E16" s="174"/>
      <c r="F16" s="174"/>
      <c r="G16" s="175"/>
      <c r="H16" s="176" t="s">
        <v>81</v>
      </c>
      <c r="I16" s="177"/>
      <c r="J16" s="177"/>
      <c r="K16" s="177"/>
      <c r="L16" s="177"/>
      <c r="M16" s="177"/>
      <c r="N16" s="178"/>
    </row>
    <row r="17" spans="1:21" ht="14.4" x14ac:dyDescent="0.25">
      <c r="A17" s="11" t="s">
        <v>82</v>
      </c>
      <c r="B17" s="12"/>
      <c r="C17" s="12"/>
      <c r="D17" s="13"/>
      <c r="E17" s="14"/>
      <c r="F17" s="13"/>
      <c r="G17" s="15"/>
      <c r="H17" s="184" t="s">
        <v>83</v>
      </c>
      <c r="I17" s="185"/>
      <c r="J17" s="185"/>
      <c r="K17" s="185"/>
      <c r="L17" s="185"/>
      <c r="M17" s="185"/>
      <c r="N17" s="186"/>
    </row>
    <row r="18" spans="1:21" ht="14.4" x14ac:dyDescent="0.3">
      <c r="A18" s="11" t="s">
        <v>84</v>
      </c>
      <c r="B18" s="12"/>
      <c r="C18" s="12"/>
      <c r="D18" s="16"/>
      <c r="E18" s="14"/>
      <c r="F18" s="13"/>
      <c r="G18" s="17" t="s">
        <v>85</v>
      </c>
      <c r="H18" s="187" t="s">
        <v>86</v>
      </c>
      <c r="I18" s="188"/>
      <c r="J18" s="188"/>
      <c r="K18" s="188"/>
      <c r="L18" s="188"/>
      <c r="M18" s="188"/>
      <c r="N18" s="189"/>
    </row>
    <row r="19" spans="1:21" ht="14.4" x14ac:dyDescent="0.25">
      <c r="A19" s="18" t="s">
        <v>87</v>
      </c>
      <c r="B19" s="12"/>
      <c r="C19" s="12"/>
      <c r="D19" s="16"/>
      <c r="E19" s="14"/>
      <c r="F19" s="13"/>
      <c r="G19" s="19" t="s">
        <v>88</v>
      </c>
      <c r="H19" s="187" t="s">
        <v>89</v>
      </c>
      <c r="I19" s="188"/>
      <c r="J19" s="188"/>
      <c r="K19" s="188"/>
      <c r="L19" s="188"/>
      <c r="M19" s="188"/>
      <c r="N19" s="189"/>
    </row>
    <row r="20" spans="1:21" ht="15" thickBot="1" x14ac:dyDescent="0.35">
      <c r="A20" s="20"/>
      <c r="B20" s="21"/>
      <c r="C20" s="21"/>
      <c r="D20" s="22"/>
      <c r="E20" s="22"/>
      <c r="F20" s="22"/>
      <c r="G20" s="23"/>
      <c r="H20" s="24"/>
      <c r="I20" s="111"/>
      <c r="J20" s="111"/>
      <c r="K20" s="111"/>
      <c r="L20" s="112"/>
      <c r="M20" s="113"/>
      <c r="N20" s="79"/>
    </row>
    <row r="21" spans="1:21" ht="7.5" customHeight="1" thickTop="1" thickBot="1" x14ac:dyDescent="0.3">
      <c r="A21" s="129"/>
      <c r="B21" s="26"/>
      <c r="C21" s="26"/>
      <c r="D21" s="25"/>
      <c r="E21" s="25"/>
      <c r="F21" s="25"/>
      <c r="G21" s="25"/>
      <c r="H21" s="27"/>
      <c r="I21" s="25"/>
      <c r="J21" s="25"/>
      <c r="K21" s="25"/>
      <c r="L21" s="27"/>
      <c r="M21" s="25"/>
      <c r="N21" s="130"/>
    </row>
    <row r="22" spans="1:21" s="4" customFormat="1" ht="20.25" customHeight="1" thickTop="1" x14ac:dyDescent="0.25">
      <c r="A22" s="196" t="s">
        <v>90</v>
      </c>
      <c r="B22" s="198" t="s">
        <v>10</v>
      </c>
      <c r="C22" s="198" t="s">
        <v>11</v>
      </c>
      <c r="D22" s="198" t="s">
        <v>12</v>
      </c>
      <c r="E22" s="198" t="s">
        <v>13</v>
      </c>
      <c r="F22" s="198" t="s">
        <v>14</v>
      </c>
      <c r="G22" s="198" t="s">
        <v>15</v>
      </c>
      <c r="H22" s="206" t="s">
        <v>91</v>
      </c>
      <c r="I22" s="207"/>
      <c r="J22" s="190" t="s">
        <v>92</v>
      </c>
      <c r="K22" s="190"/>
      <c r="L22" s="200" t="s">
        <v>93</v>
      </c>
      <c r="M22" s="202" t="s">
        <v>94</v>
      </c>
      <c r="N22" s="204" t="s">
        <v>95</v>
      </c>
      <c r="P22" s="80"/>
      <c r="S22" s="105"/>
      <c r="T22" s="105"/>
      <c r="U22" s="105"/>
    </row>
    <row r="23" spans="1:21" s="4" customFormat="1" ht="17.25" customHeight="1" x14ac:dyDescent="0.25">
      <c r="A23" s="197"/>
      <c r="B23" s="199"/>
      <c r="C23" s="199"/>
      <c r="D23" s="199"/>
      <c r="E23" s="199"/>
      <c r="F23" s="199"/>
      <c r="G23" s="199"/>
      <c r="H23" s="208"/>
      <c r="I23" s="209"/>
      <c r="J23" s="81" t="s">
        <v>96</v>
      </c>
      <c r="K23" s="81" t="s">
        <v>97</v>
      </c>
      <c r="L23" s="201"/>
      <c r="M23" s="203"/>
      <c r="N23" s="205"/>
      <c r="P23" s="80"/>
      <c r="S23" s="105"/>
      <c r="T23" s="105"/>
      <c r="U23" s="105"/>
    </row>
    <row r="24" spans="1:21" ht="16.8" customHeight="1" x14ac:dyDescent="0.25">
      <c r="A24" s="107">
        <v>1</v>
      </c>
      <c r="B24" s="29">
        <v>36</v>
      </c>
      <c r="C24" s="30" t="s">
        <v>59</v>
      </c>
      <c r="D24" s="108" t="s">
        <v>60</v>
      </c>
      <c r="E24" s="32" t="s">
        <v>61</v>
      </c>
      <c r="F24" s="30" t="s">
        <v>25</v>
      </c>
      <c r="G24" s="33" t="s">
        <v>52</v>
      </c>
      <c r="H24" s="34"/>
      <c r="I24" s="82"/>
      <c r="J24" s="34">
        <v>51</v>
      </c>
      <c r="K24" s="34">
        <v>45</v>
      </c>
      <c r="L24" s="34">
        <v>51</v>
      </c>
      <c r="M24" s="83"/>
      <c r="N24" s="84" t="s">
        <v>98</v>
      </c>
      <c r="P24" s="80"/>
      <c r="Q24" s="4"/>
      <c r="R24" s="4"/>
      <c r="S24" s="105"/>
      <c r="T24" s="105"/>
      <c r="U24" s="105"/>
    </row>
    <row r="25" spans="1:21" ht="16.8" customHeight="1" x14ac:dyDescent="0.25">
      <c r="A25" s="107">
        <v>2</v>
      </c>
      <c r="B25" s="29">
        <v>40</v>
      </c>
      <c r="C25" s="30" t="s">
        <v>62</v>
      </c>
      <c r="D25" s="39" t="s">
        <v>63</v>
      </c>
      <c r="E25" s="32" t="s">
        <v>64</v>
      </c>
      <c r="F25" s="30" t="s">
        <v>25</v>
      </c>
      <c r="G25" s="33" t="s">
        <v>52</v>
      </c>
      <c r="H25" s="34"/>
      <c r="I25" s="82"/>
      <c r="J25" s="34">
        <v>37.5</v>
      </c>
      <c r="K25" s="34">
        <v>0</v>
      </c>
      <c r="L25" s="34">
        <v>37.5</v>
      </c>
      <c r="M25" s="83"/>
      <c r="N25" s="84" t="s">
        <v>98</v>
      </c>
      <c r="P25" s="80"/>
      <c r="Q25" s="4"/>
      <c r="R25" s="4"/>
      <c r="S25" s="105"/>
      <c r="T25" s="105"/>
      <c r="U25" s="105"/>
    </row>
    <row r="26" spans="1:21" ht="16.8" customHeight="1" thickBot="1" x14ac:dyDescent="0.3">
      <c r="A26" s="109">
        <v>3</v>
      </c>
      <c r="B26" s="46">
        <v>30</v>
      </c>
      <c r="C26" s="47" t="s">
        <v>37</v>
      </c>
      <c r="D26" s="110" t="s">
        <v>38</v>
      </c>
      <c r="E26" s="49">
        <v>39289</v>
      </c>
      <c r="F26" s="47" t="s">
        <v>25</v>
      </c>
      <c r="G26" s="50" t="s">
        <v>29</v>
      </c>
      <c r="H26" s="51"/>
      <c r="I26" s="87"/>
      <c r="J26" s="51">
        <v>20</v>
      </c>
      <c r="K26" s="51">
        <v>26</v>
      </c>
      <c r="L26" s="51">
        <v>26</v>
      </c>
      <c r="M26" s="88"/>
      <c r="N26" s="89" t="s">
        <v>98</v>
      </c>
      <c r="P26" s="80"/>
      <c r="Q26" s="4"/>
      <c r="R26" s="4"/>
      <c r="S26" s="105"/>
      <c r="T26" s="105"/>
      <c r="U26" s="105"/>
    </row>
    <row r="27" spans="1:21" ht="9" customHeight="1" thickTop="1" thickBot="1" x14ac:dyDescent="0.35">
      <c r="A27" s="131"/>
      <c r="B27" s="132"/>
      <c r="C27" s="133"/>
      <c r="D27" s="134"/>
      <c r="E27" s="135"/>
      <c r="F27" s="136"/>
      <c r="G27" s="135"/>
      <c r="H27" s="137"/>
      <c r="I27" s="138"/>
      <c r="J27" s="138"/>
      <c r="K27" s="138"/>
      <c r="L27" s="137"/>
      <c r="M27" s="138"/>
      <c r="N27" s="139"/>
      <c r="P27" s="80"/>
      <c r="Q27" s="4"/>
      <c r="R27" s="4"/>
      <c r="S27" s="105"/>
      <c r="T27" s="105"/>
      <c r="U27" s="105"/>
    </row>
    <row r="28" spans="1:21" ht="15" thickTop="1" x14ac:dyDescent="0.25">
      <c r="A28" s="191" t="s">
        <v>100</v>
      </c>
      <c r="B28" s="192"/>
      <c r="C28" s="192"/>
      <c r="D28" s="192"/>
      <c r="E28" s="52"/>
      <c r="F28" s="52"/>
      <c r="G28" s="192" t="s">
        <v>101</v>
      </c>
      <c r="H28" s="192"/>
      <c r="I28" s="192"/>
      <c r="J28" s="192"/>
      <c r="K28" s="192"/>
      <c r="L28" s="192"/>
      <c r="M28" s="192"/>
      <c r="N28" s="193"/>
      <c r="P28" s="80"/>
      <c r="Q28" s="4"/>
      <c r="R28" s="4"/>
      <c r="S28" s="105"/>
      <c r="T28" s="105"/>
      <c r="U28" s="105"/>
    </row>
    <row r="29" spans="1:21" ht="14.4" x14ac:dyDescent="0.25">
      <c r="A29" s="53" t="s">
        <v>102</v>
      </c>
      <c r="B29" s="54"/>
      <c r="C29" s="55"/>
      <c r="D29" s="56"/>
      <c r="E29" s="57"/>
      <c r="F29" s="57"/>
      <c r="G29" s="58" t="s">
        <v>103</v>
      </c>
      <c r="H29" s="59">
        <v>10</v>
      </c>
      <c r="I29" s="90"/>
      <c r="J29" s="91">
        <v>2</v>
      </c>
      <c r="K29" s="92"/>
      <c r="L29" s="93"/>
      <c r="M29" s="58" t="s">
        <v>104</v>
      </c>
      <c r="N29" s="94">
        <f>COUNTIF(F$22:F122,"ЗМС")</f>
        <v>0</v>
      </c>
      <c r="P29" s="80"/>
      <c r="Q29" s="4"/>
      <c r="R29" s="4"/>
      <c r="S29" s="105"/>
      <c r="T29" s="105"/>
      <c r="U29" s="105"/>
    </row>
    <row r="30" spans="1:21" ht="14.4" x14ac:dyDescent="0.25">
      <c r="A30" s="53" t="s">
        <v>105</v>
      </c>
      <c r="B30" s="54"/>
      <c r="C30" s="60"/>
      <c r="D30" s="56"/>
      <c r="E30" s="116"/>
      <c r="F30" s="116"/>
      <c r="G30" s="58" t="s">
        <v>106</v>
      </c>
      <c r="H30" s="61">
        <v>17</v>
      </c>
      <c r="I30" s="95"/>
      <c r="J30" s="96">
        <v>3</v>
      </c>
      <c r="K30" s="120"/>
      <c r="L30" s="97"/>
      <c r="M30" s="58" t="s">
        <v>107</v>
      </c>
      <c r="N30" s="94">
        <f>COUNTIF(F$22:F122,"МСМК")</f>
        <v>0</v>
      </c>
      <c r="P30" s="80"/>
      <c r="Q30" s="4"/>
      <c r="R30" s="4"/>
      <c r="S30" s="105"/>
      <c r="T30" s="105"/>
      <c r="U30" s="105"/>
    </row>
    <row r="31" spans="1:21" ht="14.4" x14ac:dyDescent="0.25">
      <c r="A31" s="53" t="s">
        <v>108</v>
      </c>
      <c r="B31" s="54"/>
      <c r="C31" s="54"/>
      <c r="D31" s="56"/>
      <c r="E31" s="116"/>
      <c r="F31" s="116"/>
      <c r="G31" s="58" t="s">
        <v>109</v>
      </c>
      <c r="H31" s="61">
        <v>16</v>
      </c>
      <c r="I31" s="95"/>
      <c r="J31" s="96">
        <v>3</v>
      </c>
      <c r="K31" s="120"/>
      <c r="L31" s="97"/>
      <c r="M31" s="58" t="s">
        <v>68</v>
      </c>
      <c r="N31" s="94">
        <f>COUNTIF(F$22:F44,"МС")</f>
        <v>0</v>
      </c>
      <c r="P31" s="80"/>
      <c r="Q31" s="4"/>
      <c r="R31" s="4"/>
      <c r="S31" s="105"/>
      <c r="T31" s="105"/>
      <c r="U31" s="105"/>
    </row>
    <row r="32" spans="1:21" ht="14.4" x14ac:dyDescent="0.25">
      <c r="A32" s="53" t="s">
        <v>110</v>
      </c>
      <c r="B32" s="54"/>
      <c r="C32" s="54"/>
      <c r="D32" s="56"/>
      <c r="E32" s="116"/>
      <c r="F32" s="116"/>
      <c r="G32" s="58" t="s">
        <v>111</v>
      </c>
      <c r="H32" s="61">
        <v>16</v>
      </c>
      <c r="I32" s="95"/>
      <c r="J32" s="96">
        <v>3</v>
      </c>
      <c r="K32" s="120"/>
      <c r="L32" s="97"/>
      <c r="M32" s="58" t="s">
        <v>20</v>
      </c>
      <c r="N32" s="94">
        <f>COUNTIF(F$21:F44,"КМС")</f>
        <v>0</v>
      </c>
      <c r="P32" s="80"/>
      <c r="Q32" s="4"/>
      <c r="R32" s="4"/>
      <c r="S32" s="105"/>
      <c r="T32" s="105"/>
      <c r="U32" s="105"/>
    </row>
    <row r="33" spans="1:21" ht="14.4" x14ac:dyDescent="0.25">
      <c r="A33" s="62"/>
      <c r="B33" s="54"/>
      <c r="C33" s="54"/>
      <c r="D33" s="56"/>
      <c r="E33" s="117"/>
      <c r="F33" s="117"/>
      <c r="G33" s="58" t="s">
        <v>112</v>
      </c>
      <c r="H33" s="61">
        <f>COUNTIF(A13:A25,"НФ")</f>
        <v>0</v>
      </c>
      <c r="I33" s="95"/>
      <c r="J33" s="96">
        <v>0</v>
      </c>
      <c r="K33" s="120"/>
      <c r="L33" s="97"/>
      <c r="M33" s="58" t="s">
        <v>25</v>
      </c>
      <c r="N33" s="94">
        <f>COUNTIF(F$21:F45,"1 сп.р.")</f>
        <v>3</v>
      </c>
      <c r="P33" s="80"/>
      <c r="Q33" s="4"/>
      <c r="R33" s="4"/>
      <c r="S33" s="105"/>
      <c r="T33" s="105"/>
      <c r="U33" s="105"/>
    </row>
    <row r="34" spans="1:21" ht="14.4" x14ac:dyDescent="0.25">
      <c r="A34" s="63"/>
      <c r="B34" s="64"/>
      <c r="C34" s="65"/>
      <c r="D34" s="56"/>
      <c r="E34" s="117"/>
      <c r="F34" s="117"/>
      <c r="G34" s="58" t="s">
        <v>113</v>
      </c>
      <c r="H34" s="61">
        <f>COUNTIF(A13:A25,"ДСКВ")</f>
        <v>0</v>
      </c>
      <c r="I34" s="95"/>
      <c r="J34" s="96">
        <v>0</v>
      </c>
      <c r="K34" s="120"/>
      <c r="L34" s="97"/>
      <c r="M34" s="58" t="s">
        <v>114</v>
      </c>
      <c r="N34" s="94">
        <f>COUNTIF(F$24:F121,"2 сп.р.")</f>
        <v>0</v>
      </c>
    </row>
    <row r="35" spans="1:21" ht="15" thickBot="1" x14ac:dyDescent="0.3">
      <c r="A35" s="146"/>
      <c r="B35" s="147"/>
      <c r="C35" s="147"/>
      <c r="D35" s="148"/>
      <c r="E35" s="149"/>
      <c r="F35" s="149"/>
      <c r="G35" s="150" t="s">
        <v>115</v>
      </c>
      <c r="H35" s="151">
        <v>1</v>
      </c>
      <c r="I35" s="152"/>
      <c r="J35" s="153">
        <v>0</v>
      </c>
      <c r="K35" s="154"/>
      <c r="L35" s="155"/>
      <c r="M35" s="150" t="s">
        <v>116</v>
      </c>
      <c r="N35" s="156">
        <f>COUNTIF(F$24:F121,"3 сп.р.")</f>
        <v>0</v>
      </c>
    </row>
    <row r="36" spans="1:21" ht="5.25" customHeight="1" thickTop="1" thickBot="1" x14ac:dyDescent="0.3">
      <c r="A36" s="143"/>
      <c r="B36" s="116"/>
      <c r="C36" s="116"/>
      <c r="D36" s="116"/>
      <c r="E36" s="116"/>
      <c r="F36" s="116"/>
      <c r="G36" s="117"/>
      <c r="H36" s="144"/>
      <c r="I36" s="144"/>
      <c r="J36" s="144"/>
      <c r="K36" s="144"/>
      <c r="L36" s="144"/>
      <c r="M36" s="121"/>
      <c r="N36" s="145"/>
    </row>
    <row r="37" spans="1:21" ht="16.2" thickTop="1" x14ac:dyDescent="0.25">
      <c r="A37" s="140"/>
      <c r="B37" s="141"/>
      <c r="C37" s="141"/>
      <c r="D37" s="210" t="s">
        <v>117</v>
      </c>
      <c r="E37" s="210"/>
      <c r="F37" s="210"/>
      <c r="G37" s="210" t="s">
        <v>118</v>
      </c>
      <c r="H37" s="210"/>
      <c r="I37" s="210"/>
      <c r="J37" s="142"/>
      <c r="K37" s="142"/>
      <c r="L37" s="210"/>
      <c r="M37" s="210"/>
      <c r="N37" s="211"/>
    </row>
    <row r="38" spans="1:21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3"/>
    </row>
    <row r="39" spans="1:21" x14ac:dyDescent="0.25">
      <c r="A39" s="71"/>
      <c r="B39" s="118"/>
      <c r="C39" s="118"/>
      <c r="D39" s="118"/>
      <c r="E39" s="118"/>
      <c r="F39" s="118"/>
      <c r="G39" s="118"/>
      <c r="H39" s="119"/>
      <c r="I39" s="118"/>
      <c r="J39" s="118"/>
      <c r="K39" s="118"/>
      <c r="L39" s="119"/>
      <c r="M39" s="118"/>
      <c r="N39" s="103"/>
    </row>
    <row r="40" spans="1:21" x14ac:dyDescent="0.25">
      <c r="A40" s="71"/>
      <c r="B40" s="118"/>
      <c r="C40" s="118"/>
      <c r="D40" s="118"/>
      <c r="E40" s="118"/>
      <c r="F40" s="118"/>
      <c r="G40" s="118"/>
      <c r="H40" s="119"/>
      <c r="I40" s="118"/>
      <c r="J40" s="118"/>
      <c r="K40" s="118"/>
      <c r="L40" s="119"/>
      <c r="M40" s="118"/>
      <c r="N40" s="103"/>
    </row>
    <row r="41" spans="1:21" x14ac:dyDescent="0.25">
      <c r="A41" s="71"/>
      <c r="B41" s="118"/>
      <c r="C41" s="118"/>
      <c r="D41" s="118"/>
      <c r="E41" s="118"/>
      <c r="F41" s="118"/>
      <c r="G41" s="118"/>
      <c r="H41" s="119"/>
      <c r="I41" s="118"/>
      <c r="J41" s="118"/>
      <c r="K41" s="118"/>
      <c r="L41" s="119"/>
      <c r="M41" s="118"/>
      <c r="N41" s="103"/>
    </row>
    <row r="42" spans="1:21" x14ac:dyDescent="0.25">
      <c r="A42" s="71"/>
      <c r="B42" s="118"/>
      <c r="C42" s="118"/>
      <c r="D42" s="118"/>
      <c r="E42" s="118"/>
      <c r="F42" s="118"/>
      <c r="G42" s="118"/>
      <c r="H42" s="119"/>
      <c r="I42" s="118"/>
      <c r="J42" s="118"/>
      <c r="K42" s="118"/>
      <c r="L42" s="119"/>
      <c r="M42" s="118"/>
      <c r="N42" s="103"/>
    </row>
    <row r="43" spans="1:21" s="5" customFormat="1" ht="13.8" customHeight="1" thickBot="1" x14ac:dyDescent="0.3">
      <c r="A43" s="72"/>
      <c r="B43" s="73"/>
      <c r="C43" s="73"/>
      <c r="D43" s="194" t="str">
        <f>G18</f>
        <v>АНДРИЯНОВ А.С. (ВК, г. МОСКВА)</v>
      </c>
      <c r="E43" s="194"/>
      <c r="F43" s="194"/>
      <c r="G43" s="194" t="str">
        <f>G19</f>
        <v>МАЛАХОВ Р.А. ( 1К, г. ИЖЕВСК)</v>
      </c>
      <c r="H43" s="194"/>
      <c r="I43" s="194"/>
      <c r="J43" s="194"/>
      <c r="K43" s="194"/>
      <c r="L43" s="194"/>
      <c r="M43" s="194"/>
      <c r="N43" s="195"/>
      <c r="S43" s="106"/>
      <c r="T43" s="106"/>
      <c r="U43" s="106"/>
    </row>
    <row r="44" spans="1:21" ht="14.4" thickTop="1" x14ac:dyDescent="0.25"/>
  </sheetData>
  <sortState xmlns:xlrd2="http://schemas.microsoft.com/office/spreadsheetml/2017/richdata2" ref="A24:U26">
    <sortCondition descending="1" ref="L24:L26"/>
  </sortState>
  <mergeCells count="41">
    <mergeCell ref="D43:F43"/>
    <mergeCell ref="G43:K43"/>
    <mergeCell ref="L43:N43"/>
    <mergeCell ref="A22:A23"/>
    <mergeCell ref="B22:B23"/>
    <mergeCell ref="C22:C23"/>
    <mergeCell ref="D22:D23"/>
    <mergeCell ref="E22:E23"/>
    <mergeCell ref="F22:F23"/>
    <mergeCell ref="G22:G23"/>
    <mergeCell ref="L22:L23"/>
    <mergeCell ref="M22:M23"/>
    <mergeCell ref="N22:N23"/>
    <mergeCell ref="H22:I23"/>
    <mergeCell ref="D37:F37"/>
    <mergeCell ref="G37:I37"/>
    <mergeCell ref="L37:N37"/>
    <mergeCell ref="A38:E38"/>
    <mergeCell ref="F38:N38"/>
    <mergeCell ref="H17:N17"/>
    <mergeCell ref="H18:N18"/>
    <mergeCell ref="H19:N19"/>
    <mergeCell ref="J22:K22"/>
    <mergeCell ref="A28:D28"/>
    <mergeCell ref="G28:N28"/>
    <mergeCell ref="A11:N11"/>
    <mergeCell ref="A12:N12"/>
    <mergeCell ref="A13:N13"/>
    <mergeCell ref="A15:D15"/>
    <mergeCell ref="A16:G16"/>
    <mergeCell ref="H16:N16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60" fitToHeight="0" orientation="portrait" r:id="rId1"/>
  <headerFooter alignWithMargins="0">
    <oddHeader>&amp;L&amp;"Calibri"&amp;UРЕЗУЛЬТАТЫ НА САЙТЕ WWW.FVSR&amp;R&amp;"Calibri"&amp;UФЕДЕРАЦИЯ ВЕЛОСИПЕДНОГО СПОРТА РОССИИ - WWW.FVSR.RU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0"/>
  <sheetViews>
    <sheetView tabSelected="1" view="pageBreakPreview" zoomScaleNormal="100" zoomScaleSheetLayoutView="100" workbookViewId="0">
      <selection activeCell="A14" sqref="A14"/>
    </sheetView>
  </sheetViews>
  <sheetFormatPr defaultColWidth="9.109375" defaultRowHeight="13.8" x14ac:dyDescent="0.25"/>
  <cols>
    <col min="1" max="1" width="7" style="2" customWidth="1"/>
    <col min="2" max="2" width="7.77734375" style="6" customWidth="1"/>
    <col min="3" max="3" width="16.33203125" style="6" customWidth="1"/>
    <col min="4" max="4" width="38.33203125" style="2" customWidth="1"/>
    <col min="5" max="5" width="13.5546875" style="2" customWidth="1"/>
    <col min="6" max="6" width="8.77734375" style="2" customWidth="1"/>
    <col min="7" max="7" width="27" style="2" customWidth="1"/>
    <col min="8" max="8" width="9.88671875" style="7" hidden="1" customWidth="1"/>
    <col min="9" max="9" width="9.88671875" style="2" hidden="1" customWidth="1"/>
    <col min="10" max="11" width="9.88671875" style="2" customWidth="1"/>
    <col min="12" max="12" width="10.109375" style="7" customWidth="1"/>
    <col min="13" max="13" width="11.33203125" style="2" customWidth="1"/>
    <col min="14" max="14" width="16.88671875" style="2" customWidth="1"/>
    <col min="15" max="15" width="9.109375" style="2"/>
    <col min="16" max="16" width="9.109375" style="2" customWidth="1"/>
    <col min="17" max="18" width="9.109375" style="2"/>
    <col min="19" max="21" width="9.109375" style="7"/>
    <col min="22" max="16384" width="9.109375" style="2"/>
  </cols>
  <sheetData>
    <row r="1" spans="1:21" s="1" customFormat="1" ht="19.95" customHeight="1" x14ac:dyDescent="0.2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74"/>
    </row>
    <row r="2" spans="1:21" s="1" customFormat="1" ht="19.95" customHeight="1" x14ac:dyDescent="0.25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74"/>
    </row>
    <row r="3" spans="1:21" ht="19.5" customHeight="1" x14ac:dyDescent="0.25">
      <c r="A3" s="166" t="s">
        <v>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21" ht="19.5" customHeight="1" x14ac:dyDescent="0.25">
      <c r="A4" s="166" t="s">
        <v>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</row>
    <row r="5" spans="1:21" ht="19.5" customHeight="1" x14ac:dyDescent="0.25">
      <c r="A5" s="166" t="s">
        <v>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1:21" ht="18.45" customHeight="1" x14ac:dyDescent="0.25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Q6" s="1"/>
    </row>
    <row r="7" spans="1:21" s="3" customFormat="1" ht="19.95" customHeight="1" x14ac:dyDescent="0.25">
      <c r="A7" s="167" t="s">
        <v>5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S7" s="104"/>
      <c r="T7" s="104"/>
      <c r="U7" s="104"/>
    </row>
    <row r="8" spans="1:21" s="3" customFormat="1" ht="1.05" customHeight="1" x14ac:dyDescent="0.25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S8" s="104"/>
      <c r="T8" s="104"/>
      <c r="U8" s="104"/>
    </row>
    <row r="9" spans="1:21" s="3" customFormat="1" ht="19.95" customHeight="1" x14ac:dyDescent="0.25">
      <c r="A9" s="169" t="s">
        <v>74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S9" s="104"/>
      <c r="T9" s="104"/>
      <c r="U9" s="104"/>
    </row>
    <row r="10" spans="1:21" ht="19.95" customHeight="1" x14ac:dyDescent="0.25">
      <c r="A10" s="170" t="s">
        <v>75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</row>
    <row r="11" spans="1:21" ht="19.95" customHeight="1" x14ac:dyDescent="0.25">
      <c r="A11" s="170" t="s">
        <v>76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</row>
    <row r="12" spans="1:21" ht="19.95" customHeight="1" x14ac:dyDescent="0.25">
      <c r="A12" s="170" t="s">
        <v>120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21" ht="7.5" customHeight="1" thickBot="1" x14ac:dyDescent="0.3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</row>
    <row r="14" spans="1:21" ht="16.2" thickTop="1" x14ac:dyDescent="0.25">
      <c r="A14" s="122" t="s">
        <v>6</v>
      </c>
      <c r="B14" s="123"/>
      <c r="C14" s="123"/>
      <c r="D14" s="123"/>
      <c r="E14" s="123"/>
      <c r="F14" s="123"/>
      <c r="G14" s="123" t="s">
        <v>78</v>
      </c>
      <c r="H14" s="124"/>
      <c r="I14" s="125"/>
      <c r="J14" s="125"/>
      <c r="K14" s="125"/>
      <c r="L14" s="126"/>
      <c r="M14" s="127"/>
      <c r="N14" s="128" t="s">
        <v>7</v>
      </c>
    </row>
    <row r="15" spans="1:21" ht="16.2" thickBot="1" x14ac:dyDescent="0.3">
      <c r="A15" s="171" t="s">
        <v>8</v>
      </c>
      <c r="B15" s="172"/>
      <c r="C15" s="172"/>
      <c r="D15" s="172"/>
      <c r="E15" s="8"/>
      <c r="F15" s="8"/>
      <c r="G15" s="9" t="s">
        <v>79</v>
      </c>
      <c r="H15" s="10"/>
      <c r="I15" s="75"/>
      <c r="J15" s="75"/>
      <c r="K15" s="75"/>
      <c r="L15" s="76"/>
      <c r="M15" s="77"/>
      <c r="N15" s="78" t="s">
        <v>9</v>
      </c>
    </row>
    <row r="16" spans="1:21" ht="14.4" x14ac:dyDescent="0.25">
      <c r="A16" s="173" t="s">
        <v>80</v>
      </c>
      <c r="B16" s="174"/>
      <c r="C16" s="174"/>
      <c r="D16" s="174"/>
      <c r="E16" s="174"/>
      <c r="F16" s="174"/>
      <c r="G16" s="175"/>
      <c r="H16" s="176" t="s">
        <v>81</v>
      </c>
      <c r="I16" s="177"/>
      <c r="J16" s="177"/>
      <c r="K16" s="177"/>
      <c r="L16" s="177"/>
      <c r="M16" s="177"/>
      <c r="N16" s="178"/>
    </row>
    <row r="17" spans="1:21" ht="14.4" x14ac:dyDescent="0.25">
      <c r="A17" s="11" t="s">
        <v>82</v>
      </c>
      <c r="B17" s="12"/>
      <c r="C17" s="12"/>
      <c r="D17" s="13"/>
      <c r="E17" s="14"/>
      <c r="F17" s="13"/>
      <c r="G17" s="15"/>
      <c r="H17" s="184" t="s">
        <v>83</v>
      </c>
      <c r="I17" s="185"/>
      <c r="J17" s="185"/>
      <c r="K17" s="185"/>
      <c r="L17" s="185"/>
      <c r="M17" s="185"/>
      <c r="N17" s="186"/>
    </row>
    <row r="18" spans="1:21" ht="14.4" x14ac:dyDescent="0.3">
      <c r="A18" s="11" t="s">
        <v>84</v>
      </c>
      <c r="B18" s="12"/>
      <c r="C18" s="12"/>
      <c r="D18" s="16"/>
      <c r="E18" s="14"/>
      <c r="F18" s="13"/>
      <c r="G18" s="17" t="s">
        <v>85</v>
      </c>
      <c r="H18" s="187" t="s">
        <v>86</v>
      </c>
      <c r="I18" s="188"/>
      <c r="J18" s="188"/>
      <c r="K18" s="188"/>
      <c r="L18" s="188"/>
      <c r="M18" s="188"/>
      <c r="N18" s="189"/>
    </row>
    <row r="19" spans="1:21" ht="14.4" x14ac:dyDescent="0.25">
      <c r="A19" s="18" t="s">
        <v>87</v>
      </c>
      <c r="B19" s="12"/>
      <c r="C19" s="12"/>
      <c r="D19" s="16"/>
      <c r="E19" s="14"/>
      <c r="F19" s="13"/>
      <c r="G19" s="19" t="s">
        <v>88</v>
      </c>
      <c r="H19" s="187" t="s">
        <v>89</v>
      </c>
      <c r="I19" s="188"/>
      <c r="J19" s="188"/>
      <c r="K19" s="188"/>
      <c r="L19" s="188"/>
      <c r="M19" s="188"/>
      <c r="N19" s="189"/>
    </row>
    <row r="20" spans="1:21" ht="15" thickBot="1" x14ac:dyDescent="0.35">
      <c r="A20" s="20"/>
      <c r="B20" s="21"/>
      <c r="C20" s="21"/>
      <c r="D20" s="22"/>
      <c r="E20" s="22"/>
      <c r="F20" s="22"/>
      <c r="G20" s="23"/>
      <c r="H20" s="24"/>
      <c r="I20" s="111"/>
      <c r="J20" s="111"/>
      <c r="K20" s="111"/>
      <c r="L20" s="112"/>
      <c r="M20" s="113"/>
      <c r="N20" s="79"/>
    </row>
    <row r="21" spans="1:21" ht="7.5" customHeight="1" thickTop="1" thickBot="1" x14ac:dyDescent="0.3">
      <c r="A21" s="129"/>
      <c r="B21" s="26"/>
      <c r="C21" s="26"/>
      <c r="D21" s="25"/>
      <c r="E21" s="25"/>
      <c r="F21" s="25"/>
      <c r="G21" s="25"/>
      <c r="H21" s="27"/>
      <c r="I21" s="25"/>
      <c r="J21" s="25"/>
      <c r="K21" s="25"/>
      <c r="L21" s="27"/>
      <c r="M21" s="25"/>
      <c r="N21" s="130"/>
    </row>
    <row r="22" spans="1:21" s="4" customFormat="1" ht="20.25" customHeight="1" thickTop="1" x14ac:dyDescent="0.25">
      <c r="A22" s="196" t="s">
        <v>90</v>
      </c>
      <c r="B22" s="198" t="s">
        <v>10</v>
      </c>
      <c r="C22" s="198" t="s">
        <v>11</v>
      </c>
      <c r="D22" s="198" t="s">
        <v>12</v>
      </c>
      <c r="E22" s="198" t="s">
        <v>13</v>
      </c>
      <c r="F22" s="198" t="s">
        <v>14</v>
      </c>
      <c r="G22" s="198" t="s">
        <v>15</v>
      </c>
      <c r="H22" s="206" t="s">
        <v>91</v>
      </c>
      <c r="I22" s="207"/>
      <c r="J22" s="190" t="s">
        <v>92</v>
      </c>
      <c r="K22" s="190"/>
      <c r="L22" s="200" t="s">
        <v>93</v>
      </c>
      <c r="M22" s="202" t="s">
        <v>94</v>
      </c>
      <c r="N22" s="204" t="s">
        <v>95</v>
      </c>
      <c r="P22" s="80"/>
      <c r="S22" s="105"/>
      <c r="T22" s="105"/>
      <c r="U22" s="105"/>
    </row>
    <row r="23" spans="1:21" s="4" customFormat="1" ht="17.25" customHeight="1" x14ac:dyDescent="0.25">
      <c r="A23" s="197"/>
      <c r="B23" s="199"/>
      <c r="C23" s="199"/>
      <c r="D23" s="199"/>
      <c r="E23" s="199"/>
      <c r="F23" s="199"/>
      <c r="G23" s="199"/>
      <c r="H23" s="208"/>
      <c r="I23" s="209"/>
      <c r="J23" s="81" t="s">
        <v>96</v>
      </c>
      <c r="K23" s="81" t="s">
        <v>97</v>
      </c>
      <c r="L23" s="201"/>
      <c r="M23" s="203"/>
      <c r="N23" s="205"/>
      <c r="P23" s="80"/>
      <c r="S23" s="105"/>
      <c r="T23" s="105"/>
      <c r="U23" s="105"/>
    </row>
    <row r="24" spans="1:21" ht="16.8" customHeight="1" x14ac:dyDescent="0.25">
      <c r="A24" s="28">
        <v>1</v>
      </c>
      <c r="B24" s="29">
        <v>37</v>
      </c>
      <c r="C24" s="30" t="s">
        <v>34</v>
      </c>
      <c r="D24" s="31" t="s">
        <v>35</v>
      </c>
      <c r="E24" s="32" t="s">
        <v>36</v>
      </c>
      <c r="F24" s="30" t="s">
        <v>25</v>
      </c>
      <c r="G24" s="33" t="s">
        <v>29</v>
      </c>
      <c r="H24" s="34"/>
      <c r="I24" s="82"/>
      <c r="J24" s="34">
        <v>76</v>
      </c>
      <c r="K24" s="34">
        <v>15</v>
      </c>
      <c r="L24" s="34">
        <v>76</v>
      </c>
      <c r="M24" s="83"/>
      <c r="N24" s="84" t="s">
        <v>98</v>
      </c>
      <c r="P24" s="80"/>
      <c r="Q24" s="4"/>
      <c r="R24" s="4"/>
      <c r="S24" s="105"/>
      <c r="T24" s="105"/>
      <c r="U24" s="105"/>
    </row>
    <row r="25" spans="1:21" ht="16.8" customHeight="1" x14ac:dyDescent="0.25">
      <c r="A25" s="28">
        <v>2</v>
      </c>
      <c r="B25" s="29">
        <v>35</v>
      </c>
      <c r="C25" s="30" t="s">
        <v>17</v>
      </c>
      <c r="D25" s="31" t="s">
        <v>18</v>
      </c>
      <c r="E25" s="32" t="s">
        <v>19</v>
      </c>
      <c r="F25" s="30" t="s">
        <v>20</v>
      </c>
      <c r="G25" s="33" t="s">
        <v>16</v>
      </c>
      <c r="H25" s="34"/>
      <c r="I25" s="82"/>
      <c r="J25" s="34">
        <v>65</v>
      </c>
      <c r="K25" s="34">
        <v>40</v>
      </c>
      <c r="L25" s="34">
        <v>65</v>
      </c>
      <c r="M25" s="83"/>
      <c r="N25" s="84" t="s">
        <v>98</v>
      </c>
      <c r="P25" s="80"/>
      <c r="Q25" s="4"/>
      <c r="R25" s="4"/>
      <c r="S25" s="105"/>
      <c r="T25" s="105"/>
      <c r="U25" s="105"/>
    </row>
    <row r="26" spans="1:21" ht="16.8" customHeight="1" x14ac:dyDescent="0.25">
      <c r="A26" s="28">
        <v>3</v>
      </c>
      <c r="B26" s="29">
        <v>39</v>
      </c>
      <c r="C26" s="35" t="s">
        <v>65</v>
      </c>
      <c r="D26" s="36" t="s">
        <v>66</v>
      </c>
      <c r="E26" s="37" t="s">
        <v>67</v>
      </c>
      <c r="F26" s="35" t="s">
        <v>68</v>
      </c>
      <c r="G26" s="38" t="s">
        <v>52</v>
      </c>
      <c r="H26" s="34"/>
      <c r="I26" s="82"/>
      <c r="J26" s="34">
        <v>59</v>
      </c>
      <c r="K26" s="34">
        <v>63.5</v>
      </c>
      <c r="L26" s="34">
        <v>63.5</v>
      </c>
      <c r="M26" s="83"/>
      <c r="N26" s="84" t="s">
        <v>98</v>
      </c>
      <c r="P26" s="80"/>
      <c r="Q26" s="4"/>
      <c r="R26" s="4"/>
      <c r="S26" s="105"/>
      <c r="T26" s="105"/>
      <c r="U26" s="105"/>
    </row>
    <row r="27" spans="1:21" ht="16.8" customHeight="1" x14ac:dyDescent="0.25">
      <c r="A27" s="28">
        <v>4</v>
      </c>
      <c r="B27" s="29">
        <v>32</v>
      </c>
      <c r="C27" s="30" t="s">
        <v>32</v>
      </c>
      <c r="D27" s="39" t="s">
        <v>33</v>
      </c>
      <c r="E27" s="32">
        <v>38677</v>
      </c>
      <c r="F27" s="30" t="s">
        <v>25</v>
      </c>
      <c r="G27" s="33" t="s">
        <v>29</v>
      </c>
      <c r="H27" s="34"/>
      <c r="I27" s="82"/>
      <c r="J27" s="34">
        <v>54</v>
      </c>
      <c r="K27" s="34">
        <v>55</v>
      </c>
      <c r="L27" s="34">
        <v>55</v>
      </c>
      <c r="M27" s="83"/>
      <c r="N27" s="84" t="s">
        <v>98</v>
      </c>
      <c r="P27" s="80"/>
      <c r="Q27" s="4"/>
      <c r="R27" s="4"/>
      <c r="S27" s="105"/>
      <c r="T27" s="105"/>
      <c r="U27" s="105"/>
    </row>
    <row r="28" spans="1:21" ht="16.8" customHeight="1" x14ac:dyDescent="0.25">
      <c r="A28" s="28">
        <v>5</v>
      </c>
      <c r="B28" s="29">
        <v>30</v>
      </c>
      <c r="C28" s="40" t="s">
        <v>72</v>
      </c>
      <c r="D28" s="41" t="s">
        <v>73</v>
      </c>
      <c r="E28" s="42">
        <v>38498</v>
      </c>
      <c r="F28" s="40" t="s">
        <v>20</v>
      </c>
      <c r="G28" s="33" t="s">
        <v>69</v>
      </c>
      <c r="H28" s="34"/>
      <c r="I28" s="82"/>
      <c r="J28" s="34">
        <v>15</v>
      </c>
      <c r="K28" s="34">
        <v>10</v>
      </c>
      <c r="L28" s="34">
        <v>15</v>
      </c>
      <c r="M28" s="83"/>
      <c r="N28" s="84" t="s">
        <v>98</v>
      </c>
      <c r="P28" s="80"/>
      <c r="Q28" s="4"/>
      <c r="R28" s="4"/>
      <c r="S28" s="105"/>
      <c r="T28" s="105"/>
      <c r="U28" s="105"/>
    </row>
    <row r="29" spans="1:21" ht="16.8" customHeight="1" x14ac:dyDescent="0.25">
      <c r="A29" s="28">
        <v>6</v>
      </c>
      <c r="B29" s="29">
        <v>40</v>
      </c>
      <c r="C29" s="30" t="s">
        <v>70</v>
      </c>
      <c r="D29" s="31" t="s">
        <v>71</v>
      </c>
      <c r="E29" s="32">
        <v>39023</v>
      </c>
      <c r="F29" s="30" t="s">
        <v>20</v>
      </c>
      <c r="G29" s="33" t="s">
        <v>69</v>
      </c>
      <c r="H29" s="34"/>
      <c r="I29" s="82"/>
      <c r="J29" s="34">
        <v>10</v>
      </c>
      <c r="K29" s="34">
        <v>5</v>
      </c>
      <c r="L29" s="34">
        <v>10</v>
      </c>
      <c r="M29" s="83"/>
      <c r="N29" s="84" t="s">
        <v>98</v>
      </c>
      <c r="P29" s="80"/>
      <c r="Q29" s="4"/>
      <c r="R29" s="4"/>
      <c r="S29" s="105"/>
      <c r="T29" s="105"/>
      <c r="U29" s="105"/>
    </row>
    <row r="30" spans="1:21" ht="16.8" customHeight="1" x14ac:dyDescent="0.25">
      <c r="A30" s="28">
        <v>7</v>
      </c>
      <c r="B30" s="43"/>
      <c r="C30" s="30" t="s">
        <v>44</v>
      </c>
      <c r="D30" s="39" t="s">
        <v>45</v>
      </c>
      <c r="E30" s="32">
        <v>37933</v>
      </c>
      <c r="F30" s="30" t="s">
        <v>25</v>
      </c>
      <c r="G30" s="33" t="s">
        <v>39</v>
      </c>
      <c r="H30" s="44"/>
      <c r="I30" s="85"/>
      <c r="J30" s="44">
        <v>7</v>
      </c>
      <c r="K30" s="44">
        <v>7</v>
      </c>
      <c r="L30" s="44">
        <v>7</v>
      </c>
      <c r="M30" s="86"/>
      <c r="N30" s="84" t="s">
        <v>98</v>
      </c>
      <c r="P30" s="80"/>
      <c r="Q30" s="4"/>
      <c r="R30" s="4"/>
      <c r="S30" s="105"/>
      <c r="T30" s="105"/>
      <c r="U30" s="105"/>
    </row>
    <row r="31" spans="1:21" ht="16.8" customHeight="1" x14ac:dyDescent="0.25">
      <c r="A31" s="28">
        <v>8</v>
      </c>
      <c r="B31" s="43"/>
      <c r="C31" s="30" t="s">
        <v>27</v>
      </c>
      <c r="D31" s="39" t="s">
        <v>28</v>
      </c>
      <c r="E31" s="32">
        <v>38349</v>
      </c>
      <c r="F31" s="30" t="s">
        <v>20</v>
      </c>
      <c r="G31" s="33" t="s">
        <v>26</v>
      </c>
      <c r="H31" s="34"/>
      <c r="I31" s="82"/>
      <c r="J31" s="34">
        <v>5</v>
      </c>
      <c r="K31" s="44">
        <v>5</v>
      </c>
      <c r="L31" s="44">
        <v>5</v>
      </c>
      <c r="M31" s="86"/>
      <c r="N31" s="84" t="s">
        <v>98</v>
      </c>
      <c r="P31" s="80"/>
      <c r="Q31" s="4"/>
      <c r="R31" s="4"/>
      <c r="S31" s="105"/>
      <c r="T31" s="105"/>
      <c r="U31" s="105"/>
    </row>
    <row r="32" spans="1:21" ht="16.8" customHeight="1" thickBot="1" x14ac:dyDescent="0.3">
      <c r="A32" s="45" t="s">
        <v>99</v>
      </c>
      <c r="B32" s="46">
        <v>36</v>
      </c>
      <c r="C32" s="47" t="s">
        <v>53</v>
      </c>
      <c r="D32" s="48" t="s">
        <v>54</v>
      </c>
      <c r="E32" s="49" t="s">
        <v>55</v>
      </c>
      <c r="F32" s="47" t="s">
        <v>20</v>
      </c>
      <c r="G32" s="50" t="s">
        <v>52</v>
      </c>
      <c r="H32" s="51"/>
      <c r="I32" s="87"/>
      <c r="J32" s="51"/>
      <c r="K32" s="51"/>
      <c r="L32" s="51"/>
      <c r="M32" s="88"/>
      <c r="N32" s="89"/>
      <c r="P32" s="80"/>
      <c r="Q32" s="4"/>
      <c r="R32" s="4"/>
      <c r="S32" s="105"/>
      <c r="T32" s="105"/>
      <c r="U32" s="105"/>
    </row>
    <row r="33" spans="1:21" ht="7.5" customHeight="1" thickTop="1" thickBot="1" x14ac:dyDescent="0.35">
      <c r="A33" s="131"/>
      <c r="B33" s="132"/>
      <c r="C33" s="133"/>
      <c r="D33" s="134"/>
      <c r="E33" s="135"/>
      <c r="F33" s="136"/>
      <c r="G33" s="135"/>
      <c r="H33" s="137"/>
      <c r="I33" s="138"/>
      <c r="J33" s="138"/>
      <c r="K33" s="138"/>
      <c r="L33" s="137"/>
      <c r="M33" s="138"/>
      <c r="N33" s="139"/>
      <c r="P33" s="80"/>
      <c r="Q33" s="4"/>
      <c r="R33" s="4"/>
      <c r="S33" s="105"/>
      <c r="T33" s="105"/>
      <c r="U33" s="105"/>
    </row>
    <row r="34" spans="1:21" ht="15" thickTop="1" x14ac:dyDescent="0.25">
      <c r="A34" s="191" t="s">
        <v>100</v>
      </c>
      <c r="B34" s="192"/>
      <c r="C34" s="192"/>
      <c r="D34" s="192"/>
      <c r="E34" s="52"/>
      <c r="F34" s="52"/>
      <c r="G34" s="192" t="s">
        <v>101</v>
      </c>
      <c r="H34" s="192"/>
      <c r="I34" s="192"/>
      <c r="J34" s="192"/>
      <c r="K34" s="192"/>
      <c r="L34" s="192"/>
      <c r="M34" s="192"/>
      <c r="N34" s="193"/>
      <c r="P34" s="80"/>
      <c r="Q34" s="4"/>
      <c r="R34" s="4"/>
      <c r="S34" s="105"/>
      <c r="T34" s="105"/>
      <c r="U34" s="105"/>
    </row>
    <row r="35" spans="1:21" ht="14.4" x14ac:dyDescent="0.25">
      <c r="A35" s="53" t="s">
        <v>102</v>
      </c>
      <c r="B35" s="54"/>
      <c r="C35" s="55"/>
      <c r="D35" s="56"/>
      <c r="E35" s="57"/>
      <c r="F35" s="57"/>
      <c r="G35" s="58" t="s">
        <v>103</v>
      </c>
      <c r="H35" s="59">
        <v>10</v>
      </c>
      <c r="I35" s="90"/>
      <c r="J35" s="91">
        <v>6</v>
      </c>
      <c r="K35" s="92"/>
      <c r="L35" s="93"/>
      <c r="M35" s="58" t="s">
        <v>104</v>
      </c>
      <c r="N35" s="94">
        <f>COUNTIF(F$22:F128,"ЗМС")</f>
        <v>0</v>
      </c>
      <c r="P35" s="80"/>
      <c r="Q35" s="4"/>
      <c r="R35" s="4"/>
      <c r="S35" s="105"/>
      <c r="T35" s="105"/>
      <c r="U35" s="105"/>
    </row>
    <row r="36" spans="1:21" ht="14.4" x14ac:dyDescent="0.25">
      <c r="A36" s="53" t="s">
        <v>105</v>
      </c>
      <c r="B36" s="54"/>
      <c r="C36" s="60"/>
      <c r="D36" s="56"/>
      <c r="E36" s="116"/>
      <c r="F36" s="116"/>
      <c r="G36" s="58" t="s">
        <v>106</v>
      </c>
      <c r="H36" s="61">
        <v>17</v>
      </c>
      <c r="I36" s="95"/>
      <c r="J36" s="96">
        <v>9</v>
      </c>
      <c r="K36" s="120"/>
      <c r="L36" s="97"/>
      <c r="M36" s="58" t="s">
        <v>107</v>
      </c>
      <c r="N36" s="94">
        <f>COUNTIF(F$22:F128,"МСМК")</f>
        <v>0</v>
      </c>
      <c r="P36" s="80"/>
      <c r="Q36" s="4"/>
      <c r="R36" s="4"/>
      <c r="S36" s="105"/>
      <c r="T36" s="105"/>
      <c r="U36" s="105"/>
    </row>
    <row r="37" spans="1:21" ht="14.4" x14ac:dyDescent="0.25">
      <c r="A37" s="53" t="s">
        <v>108</v>
      </c>
      <c r="B37" s="54"/>
      <c r="C37" s="54"/>
      <c r="D37" s="56"/>
      <c r="E37" s="116"/>
      <c r="F37" s="116"/>
      <c r="G37" s="58" t="s">
        <v>109</v>
      </c>
      <c r="H37" s="61">
        <v>16</v>
      </c>
      <c r="I37" s="95"/>
      <c r="J37" s="96">
        <v>8</v>
      </c>
      <c r="K37" s="120"/>
      <c r="L37" s="97"/>
      <c r="M37" s="58" t="s">
        <v>68</v>
      </c>
      <c r="N37" s="94">
        <f>COUNTIF(F$22:F50,"МС")</f>
        <v>1</v>
      </c>
      <c r="P37" s="80"/>
      <c r="Q37" s="4"/>
      <c r="R37" s="4"/>
      <c r="S37" s="105"/>
      <c r="T37" s="105"/>
      <c r="U37" s="105"/>
    </row>
    <row r="38" spans="1:21" ht="14.4" x14ac:dyDescent="0.25">
      <c r="A38" s="53" t="s">
        <v>110</v>
      </c>
      <c r="B38" s="54"/>
      <c r="C38" s="54"/>
      <c r="D38" s="56"/>
      <c r="E38" s="116"/>
      <c r="F38" s="116"/>
      <c r="G38" s="58" t="s">
        <v>111</v>
      </c>
      <c r="H38" s="61">
        <v>16</v>
      </c>
      <c r="I38" s="95"/>
      <c r="J38" s="96">
        <v>8</v>
      </c>
      <c r="K38" s="120"/>
      <c r="L38" s="97"/>
      <c r="M38" s="58" t="s">
        <v>20</v>
      </c>
      <c r="N38" s="94">
        <f>COUNTIF(F$21:F50,"КМС")</f>
        <v>5</v>
      </c>
      <c r="P38" s="80"/>
      <c r="Q38" s="4"/>
      <c r="R38" s="4"/>
      <c r="S38" s="105"/>
      <c r="T38" s="105"/>
      <c r="U38" s="105"/>
    </row>
    <row r="39" spans="1:21" ht="14.4" x14ac:dyDescent="0.25">
      <c r="A39" s="62"/>
      <c r="B39" s="54"/>
      <c r="C39" s="54"/>
      <c r="D39" s="56"/>
      <c r="E39" s="117"/>
      <c r="F39" s="117"/>
      <c r="G39" s="58" t="s">
        <v>112</v>
      </c>
      <c r="H39" s="61">
        <f>COUNTIF(A13:A28,"НФ")</f>
        <v>0</v>
      </c>
      <c r="I39" s="95"/>
      <c r="J39" s="96">
        <v>0</v>
      </c>
      <c r="K39" s="120"/>
      <c r="L39" s="97"/>
      <c r="M39" s="58" t="s">
        <v>25</v>
      </c>
      <c r="N39" s="94">
        <f>COUNTIF(F$21:F51,"1 сп.р.")</f>
        <v>3</v>
      </c>
      <c r="P39" s="80"/>
      <c r="Q39" s="4"/>
      <c r="R39" s="4"/>
      <c r="S39" s="105"/>
      <c r="T39" s="105"/>
      <c r="U39" s="105"/>
    </row>
    <row r="40" spans="1:21" ht="14.4" x14ac:dyDescent="0.25">
      <c r="A40" s="63"/>
      <c r="B40" s="64"/>
      <c r="C40" s="65"/>
      <c r="D40" s="56"/>
      <c r="E40" s="117"/>
      <c r="F40" s="117"/>
      <c r="G40" s="58" t="s">
        <v>113</v>
      </c>
      <c r="H40" s="61">
        <f>COUNTIF(A13:A28,"ДСКВ")</f>
        <v>0</v>
      </c>
      <c r="I40" s="95"/>
      <c r="J40" s="96">
        <v>0</v>
      </c>
      <c r="K40" s="120"/>
      <c r="L40" s="97"/>
      <c r="M40" s="58" t="s">
        <v>114</v>
      </c>
      <c r="N40" s="94">
        <f>COUNTIF(F$24:F127,"2 сп.р.")</f>
        <v>0</v>
      </c>
    </row>
    <row r="41" spans="1:21" ht="15" thickBot="1" x14ac:dyDescent="0.3">
      <c r="A41" s="146"/>
      <c r="B41" s="147"/>
      <c r="C41" s="147"/>
      <c r="D41" s="148"/>
      <c r="E41" s="149"/>
      <c r="F41" s="149"/>
      <c r="G41" s="150" t="s">
        <v>115</v>
      </c>
      <c r="H41" s="151">
        <v>1</v>
      </c>
      <c r="I41" s="152"/>
      <c r="J41" s="153">
        <v>1</v>
      </c>
      <c r="K41" s="154"/>
      <c r="L41" s="155"/>
      <c r="M41" s="150" t="s">
        <v>116</v>
      </c>
      <c r="N41" s="156">
        <f>COUNTIF(F$24:F127,"3 сп.р.")</f>
        <v>0</v>
      </c>
    </row>
    <row r="42" spans="1:21" ht="5.25" customHeight="1" thickTop="1" thickBot="1" x14ac:dyDescent="0.3">
      <c r="A42" s="143"/>
      <c r="B42" s="116"/>
      <c r="C42" s="116"/>
      <c r="D42" s="116"/>
      <c r="E42" s="116"/>
      <c r="F42" s="116"/>
      <c r="G42" s="117"/>
      <c r="H42" s="144"/>
      <c r="I42" s="144"/>
      <c r="J42" s="144"/>
      <c r="K42" s="144"/>
      <c r="L42" s="144"/>
      <c r="M42" s="121"/>
      <c r="N42" s="145"/>
    </row>
    <row r="43" spans="1:21" ht="16.2" thickTop="1" x14ac:dyDescent="0.25">
      <c r="A43" s="140"/>
      <c r="B43" s="141"/>
      <c r="C43" s="141"/>
      <c r="D43" s="210" t="s">
        <v>117</v>
      </c>
      <c r="E43" s="210"/>
      <c r="F43" s="210"/>
      <c r="G43" s="210" t="s">
        <v>118</v>
      </c>
      <c r="H43" s="210"/>
      <c r="I43" s="210"/>
      <c r="J43" s="142"/>
      <c r="K43" s="142"/>
      <c r="L43" s="210"/>
      <c r="M43" s="210"/>
      <c r="N43" s="211"/>
    </row>
    <row r="44" spans="1:21" x14ac:dyDescent="0.25">
      <c r="A44" s="181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3"/>
    </row>
    <row r="45" spans="1:21" x14ac:dyDescent="0.25">
      <c r="A45" s="71"/>
      <c r="B45" s="118"/>
      <c r="C45" s="118"/>
      <c r="D45" s="118"/>
      <c r="E45" s="118"/>
      <c r="F45" s="118"/>
      <c r="G45" s="118"/>
      <c r="H45" s="119"/>
      <c r="I45" s="118"/>
      <c r="J45" s="118"/>
      <c r="K45" s="118"/>
      <c r="L45" s="119"/>
      <c r="M45" s="118"/>
      <c r="N45" s="103"/>
    </row>
    <row r="46" spans="1:21" x14ac:dyDescent="0.25">
      <c r="A46" s="71"/>
      <c r="B46" s="118"/>
      <c r="C46" s="118"/>
      <c r="D46" s="118"/>
      <c r="E46" s="118"/>
      <c r="F46" s="118"/>
      <c r="G46" s="118"/>
      <c r="H46" s="119"/>
      <c r="I46" s="118"/>
      <c r="J46" s="118"/>
      <c r="K46" s="118"/>
      <c r="L46" s="119"/>
      <c r="M46" s="118"/>
      <c r="N46" s="103"/>
    </row>
    <row r="47" spans="1:21" x14ac:dyDescent="0.25">
      <c r="A47" s="71"/>
      <c r="B47" s="118"/>
      <c r="C47" s="118"/>
      <c r="D47" s="118"/>
      <c r="E47" s="118"/>
      <c r="F47" s="118"/>
      <c r="G47" s="118"/>
      <c r="H47" s="119"/>
      <c r="I47" s="118"/>
      <c r="J47" s="118"/>
      <c r="K47" s="118"/>
      <c r="L47" s="119"/>
      <c r="M47" s="118"/>
      <c r="N47" s="103"/>
    </row>
    <row r="48" spans="1:21" x14ac:dyDescent="0.25">
      <c r="A48" s="160"/>
      <c r="B48" s="161"/>
      <c r="C48" s="161"/>
      <c r="D48" s="161"/>
      <c r="E48" s="161"/>
      <c r="F48" s="161"/>
      <c r="G48" s="161"/>
      <c r="H48" s="162"/>
      <c r="I48" s="161"/>
      <c r="J48" s="161"/>
      <c r="K48" s="161"/>
      <c r="L48" s="162"/>
      <c r="M48" s="161"/>
      <c r="N48" s="163"/>
    </row>
    <row r="49" spans="1:21" s="5" customFormat="1" ht="13.8" customHeight="1" thickBot="1" x14ac:dyDescent="0.3">
      <c r="A49" s="158"/>
      <c r="B49" s="159"/>
      <c r="C49" s="159"/>
      <c r="D49" s="212" t="str">
        <f>G18</f>
        <v>АНДРИЯНОВ А.С. (ВК, г. МОСКВА)</v>
      </c>
      <c r="E49" s="212"/>
      <c r="F49" s="212"/>
      <c r="G49" s="212" t="str">
        <f>G19</f>
        <v>МАЛАХОВ Р.А. ( 1К, г. ИЖЕВСК)</v>
      </c>
      <c r="H49" s="212"/>
      <c r="I49" s="212"/>
      <c r="J49" s="212"/>
      <c r="K49" s="212"/>
      <c r="L49" s="212"/>
      <c r="M49" s="212"/>
      <c r="N49" s="213"/>
      <c r="S49" s="106"/>
      <c r="T49" s="106"/>
      <c r="U49" s="106"/>
    </row>
    <row r="50" spans="1:21" ht="14.4" thickTop="1" x14ac:dyDescent="0.25">
      <c r="A50" s="117"/>
      <c r="B50" s="118"/>
      <c r="C50" s="118"/>
      <c r="D50" s="117"/>
      <c r="E50" s="117"/>
      <c r="F50" s="117"/>
      <c r="G50" s="117"/>
      <c r="H50" s="157"/>
      <c r="I50" s="117"/>
      <c r="J50" s="117"/>
      <c r="K50" s="117"/>
      <c r="L50" s="157"/>
      <c r="M50" s="117"/>
      <c r="N50" s="117"/>
    </row>
  </sheetData>
  <sortState xmlns:xlrd2="http://schemas.microsoft.com/office/spreadsheetml/2017/richdata2" ref="A24:U30">
    <sortCondition descending="1" ref="L24:L30"/>
  </sortState>
  <mergeCells count="41">
    <mergeCell ref="D49:F49"/>
    <mergeCell ref="G49:K49"/>
    <mergeCell ref="L49:N49"/>
    <mergeCell ref="A22:A23"/>
    <mergeCell ref="B22:B23"/>
    <mergeCell ref="C22:C23"/>
    <mergeCell ref="D22:D23"/>
    <mergeCell ref="E22:E23"/>
    <mergeCell ref="F22:F23"/>
    <mergeCell ref="G22:G23"/>
    <mergeCell ref="L22:L23"/>
    <mergeCell ref="M22:M23"/>
    <mergeCell ref="N22:N23"/>
    <mergeCell ref="H22:I23"/>
    <mergeCell ref="D43:F43"/>
    <mergeCell ref="G43:I43"/>
    <mergeCell ref="L43:N43"/>
    <mergeCell ref="A44:E44"/>
    <mergeCell ref="F44:N44"/>
    <mergeCell ref="H17:N17"/>
    <mergeCell ref="H18:N18"/>
    <mergeCell ref="H19:N19"/>
    <mergeCell ref="J22:K22"/>
    <mergeCell ref="A34:D34"/>
    <mergeCell ref="G34:N34"/>
    <mergeCell ref="A11:N11"/>
    <mergeCell ref="A12:N12"/>
    <mergeCell ref="A13:N13"/>
    <mergeCell ref="A15:D15"/>
    <mergeCell ref="A16:G16"/>
    <mergeCell ref="H16:N16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ageMargins left="0.31458333333333299" right="0.27500000000000002" top="1" bottom="1" header="0.5" footer="0.5"/>
  <pageSetup paperSize="9" scale="56" fitToHeight="0" orientation="portrait" r:id="rId1"/>
  <headerFooter>
    <oddHeader>&amp;L&amp;UРЕЗУЛЬТАТЫ НА САЙТЕ WWW.FVSR&amp;R&amp;UФЕДЕРАЦИЯ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ВС Ю-ры 17-18-оф.протокол </vt:lpstr>
      <vt:lpstr>ВС Ю-ки17-18-оф.протокол</vt:lpstr>
      <vt:lpstr>ВС мужчины</vt:lpstr>
      <vt:lpstr>'ВС Ю-ки17-18-оф.протокол'!Print_Area</vt:lpstr>
      <vt:lpstr>'ВС Ю-ры 17-18-оф.протокол '!Print_Area</vt:lpstr>
      <vt:lpstr>'ВС Ю-ки17-18-оф.протокол'!Print_Titles</vt:lpstr>
      <vt:lpstr>'ВС Ю-ры 17-18-оф.протокол '!Print_Titles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Андрей Андриянов</cp:lastModifiedBy>
  <cp:lastPrinted>2025-08-03T17:13:48Z</cp:lastPrinted>
  <dcterms:created xsi:type="dcterms:W3CDTF">2025-03-24T13:07:00Z</dcterms:created>
  <dcterms:modified xsi:type="dcterms:W3CDTF">2025-08-05T07:49:13Z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9E963B7315CE4405B33A9469C40164B5_13</vt:lpwstr>
  </property>
  <property fmtid="{D5CDD505-2E9C-101B-9397-08002B2CF9AE}" pid="3" name="KSOProductBuildVer">
    <vt:lpwstr>1049-12.2.0.21931</vt:lpwstr>
  </property>
</Properties>
</file>