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" sheetId="92" r:id="rId1"/>
  </sheets>
  <definedNames>
    <definedName name="_xlnm.Print_Titles" localSheetId="0">'инд гонка'!$21:$21</definedName>
    <definedName name="_xlnm.Print_Area" localSheetId="0">'инд гонка'!$A$1:$L$59</definedName>
  </definedNames>
  <calcPr calcId="152511"/>
</workbook>
</file>

<file path=xl/calcChain.xml><?xml version="1.0" encoding="utf-8"?>
<calcChain xmlns="http://schemas.openxmlformats.org/spreadsheetml/2006/main">
  <c r="J23" i="92" l="1"/>
  <c r="I23" i="92"/>
  <c r="J59" i="92" l="1"/>
  <c r="J22" i="92" l="1"/>
  <c r="H59" i="92" l="1"/>
  <c r="E59" i="92"/>
  <c r="I37" i="92"/>
  <c r="I38" i="92"/>
  <c r="I39" i="92"/>
  <c r="I40" i="92"/>
  <c r="I41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H47" i="92" l="1"/>
  <c r="L50" i="92"/>
  <c r="H50" i="92"/>
  <c r="L49" i="92"/>
  <c r="H49" i="92"/>
  <c r="L48" i="92"/>
  <c r="H48" i="92"/>
  <c r="L47" i="92"/>
  <c r="L46" i="92"/>
  <c r="L45" i="92"/>
  <c r="L44" i="92"/>
  <c r="H46" i="92" l="1"/>
  <c r="H45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</calcChain>
</file>

<file path=xl/sharedStrings.xml><?xml version="1.0" encoding="utf-8"?>
<sst xmlns="http://schemas.openxmlformats.org/spreadsheetml/2006/main" count="146" uniqueCount="113">
  <si>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</si>
  <si>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</si>
  <si>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</si>
  <si>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</si>
  <si>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</si>
  <si>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</si>
  <si>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</si>
  <si>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</si>
  <si>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</si>
  <si>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</si>
  <si>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</si>
  <si>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</si>
  <si>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</si>
  <si>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</si>
  <si>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</si>
  <si>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</si>
  <si>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</si>
  <si>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</si>
  <si>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</si>
  <si>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</si>
  <si>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</si>
  <si>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</si>
  <si>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</si>
  <si>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</si>
  <si>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</si>
  <si>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</si>
  <si>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</si>
  <si>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</si>
  <si>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</si>
  <si>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</si>
  <si>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</si>
  <si>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</si>
  <si>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</si>
  <si>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</si>
  <si>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</si>
  <si>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</si>
  <si>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</si>
  <si>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</si>
  <si>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</si>
  <si>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</si>
  <si>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</si>
  <si>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МАКСИМАЛЬНЫЙ ПЕРЕПАД (HD):</t>
  </si>
  <si>
    <t>СУММА ПЕРЕПАДОВ (ТС):</t>
  </si>
  <si>
    <t>СУДЬЯ НА ФИНИШЕ</t>
  </si>
  <si>
    <t>Комитет по физической культуре и спорту Курской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</si>
  <si>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Курск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</si>
  <si>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</si>
  <si>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Самарская область</t>
  </si>
  <si>
    <t>Курская область</t>
  </si>
  <si>
    <t>Свердловская область</t>
  </si>
  <si>
    <t>02.02.2002</t>
  </si>
  <si>
    <t>Краснодарский край</t>
  </si>
  <si>
    <t>АУ КО «Управление по организации и проведению спортивных мероприятий»</t>
  </si>
  <si>
    <t>КУБОК РОССИИ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</si>
  <si>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28 августа 2022 года             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</si>
  <si>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00м</t>
    </r>
  </si>
  <si>
    <t>Женщины</t>
  </si>
  <si>
    <t>№ ЕКП 2022: 5035</t>
  </si>
  <si>
    <t>НАЗВАНИЕ ТРАССЫ / РЕГ. НОМЕР: Южный обход</t>
  </si>
  <si>
    <t>25 км/1</t>
  </si>
  <si>
    <t>Рассолов Д. М. (1К, г. Курск)</t>
  </si>
  <si>
    <t>Синельникова Т. С. (ВК, г. Воронеж)</t>
  </si>
  <si>
    <t>Малашенко А. О. (1К, г. Курск)</t>
  </si>
  <si>
    <t>Температура: +23</t>
  </si>
  <si>
    <t>Влажность: 35%</t>
  </si>
  <si>
    <t>Осадки: пасмурно</t>
  </si>
  <si>
    <t>Ветер: 4,4 м/с (ю/в)</t>
  </si>
  <si>
    <t>Бунеева Дарья</t>
  </si>
  <si>
    <t>19.06.2002</t>
  </si>
  <si>
    <t>Иркутская область</t>
  </si>
  <si>
    <t>Печерских Анастасия</t>
  </si>
  <si>
    <t>28.01.2002</t>
  </si>
  <si>
    <t>Санкт-Петербург</t>
  </si>
  <si>
    <t>Фомина Дарья</t>
  </si>
  <si>
    <t>01.04.2002</t>
  </si>
  <si>
    <t>Кузнецова Ирина</t>
  </si>
  <si>
    <t>28.02.1998</t>
  </si>
  <si>
    <t>Третьякова Евгения</t>
  </si>
  <si>
    <t>20.05.1986</t>
  </si>
  <si>
    <t>Саблина Валерия</t>
  </si>
  <si>
    <t>08.06.2002</t>
  </si>
  <si>
    <t>Новикова Кристина</t>
  </si>
  <si>
    <t>20.03.2003</t>
  </si>
  <si>
    <t>Съедина Александра</t>
  </si>
  <si>
    <t>01.07.1993</t>
  </si>
  <si>
    <t>Мялицина Яна</t>
  </si>
  <si>
    <t>10.04.2003</t>
  </si>
  <si>
    <t>Республика Удмуртия</t>
  </si>
  <si>
    <t>Конорева Карина</t>
  </si>
  <si>
    <t>31.08.1990</t>
  </si>
  <si>
    <t>Булатова Влада</t>
  </si>
  <si>
    <t>14.11.2001</t>
  </si>
  <si>
    <t>Емельяненко Олеся</t>
  </si>
  <si>
    <t>11.07.2003</t>
  </si>
  <si>
    <t>Мялицина Ника</t>
  </si>
  <si>
    <t>Дмитроц Карина</t>
  </si>
  <si>
    <t>16.11.2003</t>
  </si>
  <si>
    <t>Казанцева Виктория</t>
  </si>
  <si>
    <t>10.08.1998</t>
  </si>
  <si>
    <t>Шарахматова Виктория</t>
  </si>
  <si>
    <t>30.10.2000</t>
  </si>
  <si>
    <t>Фадеева Екатерина</t>
  </si>
  <si>
    <t>19.02.2002</t>
  </si>
  <si>
    <t>Прозорова Елизавета</t>
  </si>
  <si>
    <t>17.01.2003</t>
  </si>
  <si>
    <t>Жапарова Регина</t>
  </si>
  <si>
    <t>12.10.1999</t>
  </si>
  <si>
    <t>Хабаровский край</t>
  </si>
  <si>
    <t>Семенцова Ксения</t>
  </si>
  <si>
    <t>№ ВРВС: 0080511611Я</t>
  </si>
  <si>
    <t>шоссе - индивидуальная гонка на время</t>
  </si>
  <si>
    <t>РОО "Федерация велосипедного спорта Курской области"</t>
  </si>
  <si>
    <t>ДИСТАНЦИЯ: ДЛИНА КРУГА/КРУГОВ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</si>
</sst>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8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348176</xdr:colOff>
      <xdr:row>0</xdr:row>
      <xdr:rowOff>91335</xdr:rowOff>
    </xdr:from>
    <xdr:to>
      <xdr:col>3</xdr:col>
      <xdr:colOff>475784</xdr:colOff>
      <xdr:row>3</xdr:row>
      <xdr:rowOff>65239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916" y="91335"/>
          <a:ext cx="923532" cy="717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193877</xdr:colOff>
      <xdr:row>3</xdr:row>
      <xdr:rowOff>91335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617" cy="835068"/>
        </a:xfrm>
        <a:prstGeom prst="rect">
          <a:avLst/>
        </a:prstGeom>
      </xdr:spPr>
    </xdr:pic>
    <xdr:clientData/>
  </xdr:twoCellAnchor>
  <xdr:oneCellAnchor>
    <xdr:from>
      <xdr:col>11</xdr:col>
      <xdr:colOff>169623</xdr:colOff>
      <xdr:row>0</xdr:row>
      <xdr:rowOff>78288</xdr:rowOff>
    </xdr:from>
    <xdr:ext cx="756055" cy="7335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73116" y="78288"/>
          <a:ext cx="756055" cy="733506"/>
        </a:xfrm>
        <a:prstGeom prst="rect">
          <a:avLst/>
        </a:prstGeom>
      </xdr:spPr>
    </xdr:pic>
    <xdr:clientData/>
  </xdr:oneCellAnchor>
  <xdr:oneCellAnchor>
    <xdr:from>
      <xdr:col>10</xdr:col>
      <xdr:colOff>300102</xdr:colOff>
      <xdr:row>0</xdr:row>
      <xdr:rowOff>104382</xdr:rowOff>
    </xdr:from>
    <xdr:ext cx="678493" cy="733481"/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98903" y="104382"/>
          <a:ext cx="678493" cy="733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0"/>
  <sheetViews>
    <sheetView tabSelected="1" view="pageBreakPreview" topLeftCell="A10" zoomScale="73" zoomScaleNormal="100" zoomScaleSheetLayoutView="73" workbookViewId="0">
      <selection activeCell="H20" sqref="H20"/>
    </sheetView>
  </sheetViews>
  <sheetFormatPr defaultRowHeight="12.75" x14ac:dyDescent="0.2"/>
  <cols>
    <col min="1" max="1" width="7" style="4" customWidth="1"/>
    <col min="2" max="2" width="8.140625" style="5" customWidth="1"/>
    <col min="3" max="3" width="12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2.8554687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19.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8" s="38" customFormat="1" ht="19.5" customHeight="1" x14ac:dyDescent="0.2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8" s="38" customFormat="1" ht="19.5" customHeight="1" x14ac:dyDescent="0.2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8" s="38" customFormat="1" ht="19.5" customHeight="1" x14ac:dyDescent="0.2">
      <c r="A4" s="124" t="s">
        <v>11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8" s="38" customFormat="1" ht="27" customHeight="1" x14ac:dyDescent="0.2">
      <c r="A5" s="124" t="s">
        <v>111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8" s="39" customFormat="1" ht="23.25" customHeight="1" x14ac:dyDescent="0.2">
      <c r="A6" s="125" t="s">
        <v>53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R6" s="40"/>
    </row>
    <row r="7" spans="1:18" s="39" customFormat="1" ht="18" customHeight="1" x14ac:dyDescent="0.2">
      <c r="A7" s="123" t="s">
        <v>17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8" s="41" customFormat="1" ht="6.75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8" s="38" customFormat="1" ht="25.5" customHeight="1" thickTop="1" x14ac:dyDescent="0.2">
      <c r="A9" s="126" t="s">
        <v>22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1:18" s="42" customFormat="1" ht="18" customHeight="1" x14ac:dyDescent="0.2">
      <c r="A10" s="129" t="s">
        <v>110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8" s="38" customFormat="1" ht="19.5" customHeight="1" x14ac:dyDescent="0.2">
      <c r="A11" s="132" t="s">
        <v>56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45</v>
      </c>
      <c r="B13" s="47"/>
      <c r="C13" s="47"/>
      <c r="D13" s="48"/>
      <c r="E13" s="49"/>
      <c r="F13" s="49"/>
      <c r="G13" s="50" t="s">
        <v>46</v>
      </c>
      <c r="H13" s="49"/>
      <c r="I13" s="49"/>
      <c r="J13" s="49"/>
      <c r="K13" s="51"/>
      <c r="L13" s="52" t="s">
        <v>109</v>
      </c>
    </row>
    <row r="14" spans="1:18" s="38" customFormat="1" ht="15.75" x14ac:dyDescent="0.25">
      <c r="A14" s="53" t="s">
        <v>54</v>
      </c>
      <c r="B14" s="54"/>
      <c r="C14" s="54"/>
      <c r="D14" s="55"/>
      <c r="E14" s="55"/>
      <c r="F14" s="55"/>
      <c r="G14" s="56" t="s">
        <v>55</v>
      </c>
      <c r="H14" s="55"/>
      <c r="I14" s="55"/>
      <c r="J14" s="55"/>
      <c r="K14" s="57"/>
      <c r="L14" s="58" t="s">
        <v>57</v>
      </c>
    </row>
    <row r="15" spans="1:18" s="38" customFormat="1" ht="15" x14ac:dyDescent="0.2">
      <c r="A15" s="135" t="s">
        <v>10</v>
      </c>
      <c r="B15" s="121"/>
      <c r="C15" s="121"/>
      <c r="D15" s="121"/>
      <c r="E15" s="121"/>
      <c r="F15" s="121"/>
      <c r="G15" s="136"/>
      <c r="H15" s="120" t="s">
        <v>1</v>
      </c>
      <c r="I15" s="121"/>
      <c r="J15" s="121"/>
      <c r="K15" s="121"/>
      <c r="L15" s="122"/>
    </row>
    <row r="16" spans="1:18" s="38" customFormat="1" ht="15" x14ac:dyDescent="0.2">
      <c r="A16" s="59" t="s">
        <v>18</v>
      </c>
      <c r="B16" s="60"/>
      <c r="C16" s="60"/>
      <c r="D16" s="61"/>
      <c r="E16" s="62"/>
      <c r="F16" s="61"/>
      <c r="G16" s="63"/>
      <c r="H16" s="64" t="s">
        <v>58</v>
      </c>
      <c r="I16" s="65"/>
      <c r="J16" s="65"/>
      <c r="K16" s="65"/>
      <c r="L16" s="66"/>
    </row>
    <row r="17" spans="1:12" s="38" customFormat="1" ht="15" x14ac:dyDescent="0.2">
      <c r="A17" s="59" t="s">
        <v>19</v>
      </c>
      <c r="B17" s="60"/>
      <c r="C17" s="60"/>
      <c r="D17" s="67"/>
      <c r="E17" s="62"/>
      <c r="F17" s="61"/>
      <c r="G17" s="67" t="s">
        <v>60</v>
      </c>
      <c r="H17" s="64" t="s">
        <v>41</v>
      </c>
      <c r="I17" s="65"/>
      <c r="J17" s="65"/>
      <c r="K17" s="65"/>
      <c r="L17" s="66"/>
    </row>
    <row r="18" spans="1:12" s="38" customFormat="1" ht="15" x14ac:dyDescent="0.2">
      <c r="A18" s="59" t="s">
        <v>20</v>
      </c>
      <c r="B18" s="60"/>
      <c r="C18" s="60"/>
      <c r="D18" s="67"/>
      <c r="E18" s="62"/>
      <c r="F18" s="61"/>
      <c r="G18" s="67" t="s">
        <v>61</v>
      </c>
      <c r="H18" s="64" t="s">
        <v>42</v>
      </c>
      <c r="I18" s="65"/>
      <c r="J18" s="65"/>
      <c r="K18" s="65"/>
      <c r="L18" s="66"/>
    </row>
    <row r="19" spans="1:12" s="38" customFormat="1" ht="15.75" thickBot="1" x14ac:dyDescent="0.25">
      <c r="A19" s="68" t="s">
        <v>16</v>
      </c>
      <c r="B19" s="69"/>
      <c r="C19" s="69"/>
      <c r="D19" s="70"/>
      <c r="E19" s="70"/>
      <c r="F19" s="70"/>
      <c r="G19" s="98" t="s">
        <v>62</v>
      </c>
      <c r="H19" s="71" t="s">
        <v>112</v>
      </c>
      <c r="I19" s="72"/>
      <c r="J19" s="72"/>
      <c r="K19" s="73">
        <v>25</v>
      </c>
      <c r="L19" s="74" t="s">
        <v>59</v>
      </c>
    </row>
    <row r="20" spans="1:12" s="38" customFormat="1" ht="7.5" customHeight="1" thickTop="1" thickBot="1" x14ac:dyDescent="0.25">
      <c r="A20" s="75"/>
      <c r="B20" s="76"/>
      <c r="C20" s="76"/>
      <c r="D20" s="75"/>
      <c r="E20" s="75"/>
      <c r="F20" s="75"/>
      <c r="G20" s="75"/>
      <c r="H20" s="75"/>
      <c r="I20" s="75"/>
      <c r="J20" s="75"/>
      <c r="K20" s="75"/>
      <c r="L20" s="75"/>
    </row>
    <row r="21" spans="1:12" s="81" customFormat="1" ht="31.5" customHeight="1" thickTop="1" x14ac:dyDescent="0.2">
      <c r="A21" s="77" t="s">
        <v>7</v>
      </c>
      <c r="B21" s="78" t="s">
        <v>13</v>
      </c>
      <c r="C21" s="78" t="s">
        <v>21</v>
      </c>
      <c r="D21" s="78" t="s">
        <v>2</v>
      </c>
      <c r="E21" s="78" t="s">
        <v>27</v>
      </c>
      <c r="F21" s="78" t="s">
        <v>9</v>
      </c>
      <c r="G21" s="78" t="s">
        <v>14</v>
      </c>
      <c r="H21" s="78" t="s">
        <v>8</v>
      </c>
      <c r="I21" s="78" t="s">
        <v>25</v>
      </c>
      <c r="J21" s="78" t="s">
        <v>23</v>
      </c>
      <c r="K21" s="79" t="s">
        <v>24</v>
      </c>
      <c r="L21" s="80" t="s">
        <v>15</v>
      </c>
    </row>
    <row r="22" spans="1:12" s="38" customFormat="1" ht="24" customHeight="1" x14ac:dyDescent="0.2">
      <c r="A22" s="18">
        <v>1</v>
      </c>
      <c r="B22" s="19">
        <v>30</v>
      </c>
      <c r="C22" s="19">
        <v>10059040143</v>
      </c>
      <c r="D22" s="20" t="s">
        <v>67</v>
      </c>
      <c r="E22" s="21" t="s">
        <v>68</v>
      </c>
      <c r="F22" s="19" t="s">
        <v>26</v>
      </c>
      <c r="G22" s="19" t="s">
        <v>69</v>
      </c>
      <c r="H22" s="101">
        <v>2.4602083333333333E-2</v>
      </c>
      <c r="I22" s="101"/>
      <c r="J22" s="22">
        <f>$K$19/(HOUR(H22)+MINUTE(H22)/60+SECOND(H22)/3600)</f>
        <v>42.333019755409218</v>
      </c>
      <c r="K22" s="23"/>
      <c r="L22" s="24"/>
    </row>
    <row r="23" spans="1:12" s="38" customFormat="1" ht="24" customHeight="1" x14ac:dyDescent="0.2">
      <c r="A23" s="25">
        <v>2</v>
      </c>
      <c r="B23" s="19">
        <v>37</v>
      </c>
      <c r="C23" s="19">
        <v>10036018306</v>
      </c>
      <c r="D23" s="20" t="s">
        <v>70</v>
      </c>
      <c r="E23" s="21" t="s">
        <v>71</v>
      </c>
      <c r="F23" s="19" t="s">
        <v>36</v>
      </c>
      <c r="G23" s="19" t="s">
        <v>72</v>
      </c>
      <c r="H23" s="101">
        <v>2.5257523148148147E-2</v>
      </c>
      <c r="I23" s="101">
        <f>H23-$H$22</f>
        <v>6.5543981481481356E-4</v>
      </c>
      <c r="J23" s="22">
        <f>$K$19/(HOUR(H23)+MINUTE(H23)/60+SECOND(H23)/3600)</f>
        <v>41.246562786434467</v>
      </c>
      <c r="K23" s="23"/>
      <c r="L23" s="24"/>
    </row>
    <row r="24" spans="1:12" s="38" customFormat="1" ht="24" customHeight="1" x14ac:dyDescent="0.2">
      <c r="A24" s="25">
        <v>3</v>
      </c>
      <c r="B24" s="19">
        <v>24</v>
      </c>
      <c r="C24" s="19">
        <v>10083380473</v>
      </c>
      <c r="D24" s="20" t="s">
        <v>73</v>
      </c>
      <c r="E24" s="21" t="s">
        <v>74</v>
      </c>
      <c r="F24" s="19" t="s">
        <v>36</v>
      </c>
      <c r="G24" s="19" t="s">
        <v>47</v>
      </c>
      <c r="H24" s="101">
        <v>2.5349305555555559E-2</v>
      </c>
      <c r="I24" s="101">
        <f t="shared" ref="I24:I41" si="0">H24-$H$22</f>
        <v>7.4722222222222551E-4</v>
      </c>
      <c r="J24" s="22">
        <f t="shared" ref="J24:J41" si="1">$K$19/(HOUR(H24)+MINUTE(H24)/60+SECOND(H24)/3600)</f>
        <v>41.095890410958908</v>
      </c>
      <c r="K24" s="23"/>
      <c r="L24" s="24"/>
    </row>
    <row r="25" spans="1:12" s="38" customFormat="1" ht="24" customHeight="1" x14ac:dyDescent="0.2">
      <c r="A25" s="25">
        <v>4</v>
      </c>
      <c r="B25" s="19">
        <v>36</v>
      </c>
      <c r="C25" s="19">
        <v>10023500858</v>
      </c>
      <c r="D25" s="20" t="s">
        <v>75</v>
      </c>
      <c r="E25" s="21" t="s">
        <v>76</v>
      </c>
      <c r="F25" s="19" t="s">
        <v>36</v>
      </c>
      <c r="G25" s="26" t="s">
        <v>72</v>
      </c>
      <c r="H25" s="101">
        <v>2.5645949074074071E-2</v>
      </c>
      <c r="I25" s="101">
        <f t="shared" si="0"/>
        <v>1.0438657407407376E-3</v>
      </c>
      <c r="J25" s="22">
        <f t="shared" si="1"/>
        <v>40.613718411552348</v>
      </c>
      <c r="K25" s="23"/>
      <c r="L25" s="24"/>
    </row>
    <row r="26" spans="1:12" s="38" customFormat="1" ht="24" customHeight="1" x14ac:dyDescent="0.2">
      <c r="A26" s="25">
        <v>5</v>
      </c>
      <c r="B26" s="19">
        <v>32</v>
      </c>
      <c r="C26" s="19">
        <v>10012584621</v>
      </c>
      <c r="D26" s="20" t="s">
        <v>77</v>
      </c>
      <c r="E26" s="21" t="s">
        <v>78</v>
      </c>
      <c r="F26" s="19" t="s">
        <v>36</v>
      </c>
      <c r="G26" s="26" t="s">
        <v>49</v>
      </c>
      <c r="H26" s="101">
        <v>2.565925925925926E-2</v>
      </c>
      <c r="I26" s="101">
        <f t="shared" si="0"/>
        <v>1.0571759259259267E-3</v>
      </c>
      <c r="J26" s="22">
        <f t="shared" si="1"/>
        <v>40.595399188092017</v>
      </c>
      <c r="K26" s="23"/>
      <c r="L26" s="24"/>
    </row>
    <row r="27" spans="1:12" s="38" customFormat="1" ht="24" customHeight="1" x14ac:dyDescent="0.2">
      <c r="A27" s="25">
        <v>6</v>
      </c>
      <c r="B27" s="19">
        <v>29</v>
      </c>
      <c r="C27" s="19">
        <v>10052804154</v>
      </c>
      <c r="D27" s="20" t="s">
        <v>79</v>
      </c>
      <c r="E27" s="21" t="s">
        <v>80</v>
      </c>
      <c r="F27" s="19" t="s">
        <v>26</v>
      </c>
      <c r="G27" s="19" t="s">
        <v>69</v>
      </c>
      <c r="H27" s="101">
        <v>2.5917708333333334E-2</v>
      </c>
      <c r="I27" s="101">
        <f t="shared" si="0"/>
        <v>1.3156250000000008E-3</v>
      </c>
      <c r="J27" s="22">
        <f t="shared" si="1"/>
        <v>40.196516301920497</v>
      </c>
      <c r="K27" s="23"/>
      <c r="L27" s="24"/>
    </row>
    <row r="28" spans="1:12" s="38" customFormat="1" ht="24" customHeight="1" x14ac:dyDescent="0.2">
      <c r="A28" s="25">
        <v>7</v>
      </c>
      <c r="B28" s="19">
        <v>40</v>
      </c>
      <c r="C28" s="19">
        <v>10036064681</v>
      </c>
      <c r="D28" s="20" t="s">
        <v>81</v>
      </c>
      <c r="E28" s="21" t="s">
        <v>82</v>
      </c>
      <c r="F28" s="19" t="s">
        <v>26</v>
      </c>
      <c r="G28" s="19" t="s">
        <v>72</v>
      </c>
      <c r="H28" s="101">
        <v>2.6033333333333335E-2</v>
      </c>
      <c r="I28" s="101">
        <f t="shared" si="0"/>
        <v>1.431250000000002E-3</v>
      </c>
      <c r="J28" s="22">
        <f t="shared" si="1"/>
        <v>40.017785682525563</v>
      </c>
      <c r="K28" s="27"/>
      <c r="L28" s="24"/>
    </row>
    <row r="29" spans="1:12" s="38" customFormat="1" ht="24" customHeight="1" x14ac:dyDescent="0.2">
      <c r="A29" s="25">
        <v>8</v>
      </c>
      <c r="B29" s="19">
        <v>35</v>
      </c>
      <c r="C29" s="19">
        <v>10091997915</v>
      </c>
      <c r="D29" s="20" t="s">
        <v>83</v>
      </c>
      <c r="E29" s="21" t="s">
        <v>84</v>
      </c>
      <c r="F29" s="19" t="s">
        <v>36</v>
      </c>
      <c r="G29" s="19" t="s">
        <v>72</v>
      </c>
      <c r="H29" s="101">
        <v>2.6253009259259261E-2</v>
      </c>
      <c r="I29" s="101">
        <f t="shared" si="0"/>
        <v>1.6509259259259272E-3</v>
      </c>
      <c r="J29" s="22">
        <f t="shared" si="1"/>
        <v>39.682539682539684</v>
      </c>
      <c r="K29" s="27"/>
      <c r="L29" s="24"/>
    </row>
    <row r="30" spans="1:12" s="38" customFormat="1" ht="24" customHeight="1" x14ac:dyDescent="0.2">
      <c r="A30" s="25">
        <v>9</v>
      </c>
      <c r="B30" s="19">
        <v>22</v>
      </c>
      <c r="C30" s="19">
        <v>10053914200</v>
      </c>
      <c r="D30" s="20" t="s">
        <v>85</v>
      </c>
      <c r="E30" s="21" t="s">
        <v>86</v>
      </c>
      <c r="F30" s="19" t="s">
        <v>26</v>
      </c>
      <c r="G30" s="19" t="s">
        <v>87</v>
      </c>
      <c r="H30" s="101">
        <v>2.6299305555555555E-2</v>
      </c>
      <c r="I30" s="101">
        <f t="shared" si="0"/>
        <v>1.6972222222222215E-3</v>
      </c>
      <c r="J30" s="22">
        <f t="shared" si="1"/>
        <v>39.612676056338024</v>
      </c>
      <c r="K30" s="27"/>
      <c r="L30" s="24"/>
    </row>
    <row r="31" spans="1:12" s="38" customFormat="1" ht="24" customHeight="1" x14ac:dyDescent="0.2">
      <c r="A31" s="25">
        <v>10</v>
      </c>
      <c r="B31" s="19">
        <v>46</v>
      </c>
      <c r="C31" s="19">
        <v>10105702803</v>
      </c>
      <c r="D31" s="20" t="s">
        <v>88</v>
      </c>
      <c r="E31" s="21" t="s">
        <v>89</v>
      </c>
      <c r="F31" s="19" t="s">
        <v>26</v>
      </c>
      <c r="G31" s="19" t="s">
        <v>48</v>
      </c>
      <c r="H31" s="101">
        <v>2.6733912037037039E-2</v>
      </c>
      <c r="I31" s="101">
        <f t="shared" si="0"/>
        <v>2.1318287037037052E-3</v>
      </c>
      <c r="J31" s="22">
        <f t="shared" si="1"/>
        <v>38.961038961038966</v>
      </c>
      <c r="K31" s="27"/>
      <c r="L31" s="24"/>
    </row>
    <row r="32" spans="1:12" s="38" customFormat="1" ht="24" customHeight="1" x14ac:dyDescent="0.2">
      <c r="A32" s="25">
        <v>11</v>
      </c>
      <c r="B32" s="19">
        <v>33</v>
      </c>
      <c r="C32" s="19">
        <v>10126421090</v>
      </c>
      <c r="D32" s="20" t="s">
        <v>90</v>
      </c>
      <c r="E32" s="21" t="s">
        <v>91</v>
      </c>
      <c r="F32" s="19" t="s">
        <v>26</v>
      </c>
      <c r="G32" s="19" t="s">
        <v>49</v>
      </c>
      <c r="H32" s="101">
        <v>2.7517245370370372E-2</v>
      </c>
      <c r="I32" s="101">
        <f t="shared" si="0"/>
        <v>2.915162037037039E-3</v>
      </c>
      <c r="J32" s="22">
        <f t="shared" si="1"/>
        <v>37.862852334875889</v>
      </c>
      <c r="K32" s="27"/>
      <c r="L32" s="28"/>
    </row>
    <row r="33" spans="1:12" s="38" customFormat="1" ht="24" customHeight="1" x14ac:dyDescent="0.2">
      <c r="A33" s="25">
        <v>12</v>
      </c>
      <c r="B33" s="19">
        <v>25</v>
      </c>
      <c r="C33" s="19">
        <v>10036032046</v>
      </c>
      <c r="D33" s="20" t="s">
        <v>92</v>
      </c>
      <c r="E33" s="21" t="s">
        <v>93</v>
      </c>
      <c r="F33" s="19" t="s">
        <v>26</v>
      </c>
      <c r="G33" s="19" t="s">
        <v>47</v>
      </c>
      <c r="H33" s="101">
        <v>2.7636921296296298E-2</v>
      </c>
      <c r="I33" s="101">
        <f t="shared" si="0"/>
        <v>3.0348379629629649E-3</v>
      </c>
      <c r="J33" s="22">
        <f t="shared" si="1"/>
        <v>37.688442211055275</v>
      </c>
      <c r="K33" s="29"/>
      <c r="L33" s="30"/>
    </row>
    <row r="34" spans="1:12" s="38" customFormat="1" ht="24" customHeight="1" x14ac:dyDescent="0.2">
      <c r="A34" s="25">
        <v>13</v>
      </c>
      <c r="B34" s="19">
        <v>23</v>
      </c>
      <c r="C34" s="19">
        <v>10053914196</v>
      </c>
      <c r="D34" s="20" t="s">
        <v>94</v>
      </c>
      <c r="E34" s="21" t="s">
        <v>86</v>
      </c>
      <c r="F34" s="19" t="s">
        <v>26</v>
      </c>
      <c r="G34" s="19" t="s">
        <v>87</v>
      </c>
      <c r="H34" s="101">
        <v>2.8553703703703706E-2</v>
      </c>
      <c r="I34" s="101">
        <f t="shared" si="0"/>
        <v>3.9516203703703727E-3</v>
      </c>
      <c r="J34" s="22">
        <f t="shared" si="1"/>
        <v>36.481556546412648</v>
      </c>
      <c r="K34" s="29"/>
      <c r="L34" s="30"/>
    </row>
    <row r="35" spans="1:12" s="38" customFormat="1" ht="24" customHeight="1" x14ac:dyDescent="0.2">
      <c r="A35" s="25">
        <v>14</v>
      </c>
      <c r="B35" s="19">
        <v>31</v>
      </c>
      <c r="C35" s="19">
        <v>10092441283</v>
      </c>
      <c r="D35" s="20" t="s">
        <v>95</v>
      </c>
      <c r="E35" s="21" t="s">
        <v>96</v>
      </c>
      <c r="F35" s="19" t="s">
        <v>26</v>
      </c>
      <c r="G35" s="19" t="s">
        <v>69</v>
      </c>
      <c r="H35" s="101">
        <v>2.8794675925925928E-2</v>
      </c>
      <c r="I35" s="101">
        <f t="shared" si="0"/>
        <v>4.192592592592595E-3</v>
      </c>
      <c r="J35" s="22">
        <f t="shared" si="1"/>
        <v>36.173633440514472</v>
      </c>
      <c r="K35" s="31"/>
      <c r="L35" s="32"/>
    </row>
    <row r="36" spans="1:12" s="38" customFormat="1" ht="24" customHeight="1" x14ac:dyDescent="0.2">
      <c r="A36" s="25">
        <v>15</v>
      </c>
      <c r="B36" s="19">
        <v>27</v>
      </c>
      <c r="C36" s="19">
        <v>10114015396</v>
      </c>
      <c r="D36" s="20" t="s">
        <v>97</v>
      </c>
      <c r="E36" s="21" t="s">
        <v>98</v>
      </c>
      <c r="F36" s="19" t="s">
        <v>28</v>
      </c>
      <c r="G36" s="19" t="s">
        <v>51</v>
      </c>
      <c r="H36" s="101">
        <v>2.8831597222222224E-2</v>
      </c>
      <c r="I36" s="101">
        <f t="shared" si="0"/>
        <v>4.2295138888888903E-3</v>
      </c>
      <c r="J36" s="22">
        <f t="shared" si="1"/>
        <v>36.130068245684463</v>
      </c>
      <c r="K36" s="31"/>
      <c r="L36" s="32"/>
    </row>
    <row r="37" spans="1:12" s="38" customFormat="1" ht="24" customHeight="1" x14ac:dyDescent="0.2">
      <c r="A37" s="25">
        <v>16</v>
      </c>
      <c r="B37" s="19">
        <v>28</v>
      </c>
      <c r="C37" s="19">
        <v>10034976059</v>
      </c>
      <c r="D37" s="20" t="s">
        <v>99</v>
      </c>
      <c r="E37" s="21" t="s">
        <v>100</v>
      </c>
      <c r="F37" s="19" t="s">
        <v>28</v>
      </c>
      <c r="G37" s="19" t="s">
        <v>51</v>
      </c>
      <c r="H37" s="101">
        <v>2.9246064814814815E-2</v>
      </c>
      <c r="I37" s="101">
        <f t="shared" si="0"/>
        <v>4.6439814814814816E-3</v>
      </c>
      <c r="J37" s="22">
        <f t="shared" si="1"/>
        <v>35.615354174910962</v>
      </c>
      <c r="K37" s="31"/>
      <c r="L37" s="32"/>
    </row>
    <row r="38" spans="1:12" s="38" customFormat="1" ht="24" customHeight="1" x14ac:dyDescent="0.2">
      <c r="A38" s="25">
        <v>17</v>
      </c>
      <c r="B38" s="19">
        <v>38</v>
      </c>
      <c r="C38" s="19">
        <v>10050875369</v>
      </c>
      <c r="D38" s="20" t="s">
        <v>101</v>
      </c>
      <c r="E38" s="21" t="s">
        <v>102</v>
      </c>
      <c r="F38" s="19" t="s">
        <v>36</v>
      </c>
      <c r="G38" s="19" t="s">
        <v>72</v>
      </c>
      <c r="H38" s="101">
        <v>2.9353240740740739E-2</v>
      </c>
      <c r="I38" s="101">
        <f t="shared" si="0"/>
        <v>4.7511574074074053E-3</v>
      </c>
      <c r="J38" s="22">
        <f t="shared" si="1"/>
        <v>35.488958990536275</v>
      </c>
      <c r="K38" s="31"/>
      <c r="L38" s="32"/>
    </row>
    <row r="39" spans="1:12" s="38" customFormat="1" ht="24" customHeight="1" x14ac:dyDescent="0.2">
      <c r="A39" s="25">
        <v>18</v>
      </c>
      <c r="B39" s="19">
        <v>39</v>
      </c>
      <c r="C39" s="19">
        <v>10036034975</v>
      </c>
      <c r="D39" s="20" t="s">
        <v>103</v>
      </c>
      <c r="E39" s="21" t="s">
        <v>104</v>
      </c>
      <c r="F39" s="19" t="s">
        <v>26</v>
      </c>
      <c r="G39" s="19" t="s">
        <v>72</v>
      </c>
      <c r="H39" s="101">
        <v>2.9360532407407408E-2</v>
      </c>
      <c r="I39" s="101">
        <f t="shared" si="0"/>
        <v>4.7584490740740747E-3</v>
      </c>
      <c r="J39" s="22">
        <f t="shared" si="1"/>
        <v>35.47497043752464</v>
      </c>
      <c r="K39" s="31"/>
      <c r="L39" s="32"/>
    </row>
    <row r="40" spans="1:12" s="38" customFormat="1" ht="24" customHeight="1" x14ac:dyDescent="0.2">
      <c r="A40" s="25">
        <v>19</v>
      </c>
      <c r="B40" s="19">
        <v>26</v>
      </c>
      <c r="C40" s="19">
        <v>10034989193</v>
      </c>
      <c r="D40" s="20" t="s">
        <v>105</v>
      </c>
      <c r="E40" s="21" t="s">
        <v>106</v>
      </c>
      <c r="F40" s="19" t="s">
        <v>36</v>
      </c>
      <c r="G40" s="19" t="s">
        <v>107</v>
      </c>
      <c r="H40" s="101">
        <v>3.0265856481481484E-2</v>
      </c>
      <c r="I40" s="101">
        <f t="shared" si="0"/>
        <v>5.6637731481481504E-3</v>
      </c>
      <c r="J40" s="22">
        <f t="shared" si="1"/>
        <v>34.416826003824092</v>
      </c>
      <c r="K40" s="31"/>
      <c r="L40" s="32"/>
    </row>
    <row r="41" spans="1:12" s="38" customFormat="1" ht="24" customHeight="1" thickBot="1" x14ac:dyDescent="0.25">
      <c r="A41" s="33">
        <v>20</v>
      </c>
      <c r="B41" s="34">
        <v>21</v>
      </c>
      <c r="C41" s="34">
        <v>10093059356</v>
      </c>
      <c r="D41" s="35" t="s">
        <v>108</v>
      </c>
      <c r="E41" s="36" t="s">
        <v>50</v>
      </c>
      <c r="F41" s="34" t="s">
        <v>26</v>
      </c>
      <c r="G41" s="34" t="s">
        <v>87</v>
      </c>
      <c r="H41" s="102">
        <v>3.2524652777777781E-2</v>
      </c>
      <c r="I41" s="102">
        <f t="shared" si="0"/>
        <v>7.9225694444444474E-3</v>
      </c>
      <c r="J41" s="37">
        <f t="shared" si="1"/>
        <v>32.028469750889677</v>
      </c>
      <c r="K41" s="99"/>
      <c r="L41" s="100"/>
    </row>
    <row r="42" spans="1:12" s="38" customFormat="1" ht="6.75" customHeight="1" thickTop="1" thickBot="1" x14ac:dyDescent="0.25">
      <c r="A42" s="82"/>
      <c r="B42" s="83"/>
      <c r="C42" s="83"/>
      <c r="D42" s="84"/>
      <c r="E42" s="85"/>
      <c r="F42" s="86"/>
      <c r="G42" s="87"/>
      <c r="H42" s="88"/>
      <c r="I42" s="88"/>
      <c r="J42" s="88"/>
      <c r="K42" s="88"/>
      <c r="L42" s="88"/>
    </row>
    <row r="43" spans="1:12" s="38" customFormat="1" ht="15.75" thickTop="1" x14ac:dyDescent="0.2">
      <c r="A43" s="106" t="s">
        <v>5</v>
      </c>
      <c r="B43" s="107"/>
      <c r="C43" s="107"/>
      <c r="D43" s="107"/>
      <c r="E43" s="89"/>
      <c r="F43" s="89"/>
      <c r="G43" s="107" t="s">
        <v>6</v>
      </c>
      <c r="H43" s="107"/>
      <c r="I43" s="107"/>
      <c r="J43" s="107"/>
      <c r="K43" s="107"/>
      <c r="L43" s="109"/>
    </row>
    <row r="44" spans="1:12" s="38" customFormat="1" ht="15" x14ac:dyDescent="0.2">
      <c r="A44" s="2" t="s">
        <v>63</v>
      </c>
      <c r="B44" s="90"/>
      <c r="C44" s="91"/>
      <c r="G44" s="1" t="s">
        <v>31</v>
      </c>
      <c r="H44" s="6">
        <v>8</v>
      </c>
      <c r="K44" s="7" t="s">
        <v>32</v>
      </c>
      <c r="L44" s="8">
        <f>COUNTIF(F20:F42,"ЗМС")</f>
        <v>0</v>
      </c>
    </row>
    <row r="45" spans="1:12" s="38" customFormat="1" ht="15" x14ac:dyDescent="0.2">
      <c r="A45" s="2" t="s">
        <v>64</v>
      </c>
      <c r="B45" s="90"/>
      <c r="C45" s="91"/>
      <c r="G45" s="1" t="s">
        <v>33</v>
      </c>
      <c r="H45" s="6">
        <f>H46+H50</f>
        <v>20</v>
      </c>
      <c r="K45" s="7" t="s">
        <v>34</v>
      </c>
      <c r="L45" s="8">
        <f>COUNTIF(F20:F42,"МСМК")</f>
        <v>0</v>
      </c>
    </row>
    <row r="46" spans="1:12" s="38" customFormat="1" ht="15" x14ac:dyDescent="0.2">
      <c r="A46" s="2" t="s">
        <v>65</v>
      </c>
      <c r="B46" s="90"/>
      <c r="C46" s="91"/>
      <c r="G46" s="1" t="s">
        <v>35</v>
      </c>
      <c r="H46" s="6">
        <f>H47+H48+H49</f>
        <v>20</v>
      </c>
      <c r="K46" s="7" t="s">
        <v>36</v>
      </c>
      <c r="L46" s="8">
        <f>COUNTIF(F20:F42,"МС")</f>
        <v>7</v>
      </c>
    </row>
    <row r="47" spans="1:12" s="38" customFormat="1" ht="15" x14ac:dyDescent="0.2">
      <c r="A47" s="2" t="s">
        <v>66</v>
      </c>
      <c r="B47" s="90"/>
      <c r="C47" s="91"/>
      <c r="G47" s="1" t="s">
        <v>37</v>
      </c>
      <c r="H47" s="6">
        <f>COUNT(A20:A42)</f>
        <v>20</v>
      </c>
      <c r="K47" s="7" t="s">
        <v>26</v>
      </c>
      <c r="L47" s="8">
        <f>COUNTIF(F20:F42,"КМС")</f>
        <v>11</v>
      </c>
    </row>
    <row r="48" spans="1:12" s="38" customFormat="1" ht="15" x14ac:dyDescent="0.2">
      <c r="A48" s="9"/>
      <c r="B48" s="90"/>
      <c r="C48" s="91"/>
      <c r="G48" s="1" t="s">
        <v>38</v>
      </c>
      <c r="H48" s="6">
        <f>COUNTIF(A20:A42,"НФ")</f>
        <v>0</v>
      </c>
      <c r="K48" s="7" t="s">
        <v>28</v>
      </c>
      <c r="L48" s="8">
        <f>COUNTIF(F20:F42,"1 СР")</f>
        <v>2</v>
      </c>
    </row>
    <row r="49" spans="1:12" s="38" customFormat="1" ht="15" x14ac:dyDescent="0.2">
      <c r="A49" s="3"/>
      <c r="B49" s="90"/>
      <c r="C49" s="91"/>
      <c r="G49" s="1" t="s">
        <v>39</v>
      </c>
      <c r="H49" s="6">
        <f>COUNTIF(A20:A42,"ДСКВ")</f>
        <v>0</v>
      </c>
      <c r="K49" s="10" t="s">
        <v>29</v>
      </c>
      <c r="L49" s="11">
        <f>COUNTIF(F20:F42,"2 СР")</f>
        <v>0</v>
      </c>
    </row>
    <row r="50" spans="1:12" s="38" customFormat="1" ht="15" x14ac:dyDescent="0.2">
      <c r="A50" s="3"/>
      <c r="B50" s="90"/>
      <c r="C50" s="91"/>
      <c r="D50" s="92"/>
      <c r="E50" s="92"/>
      <c r="F50" s="92"/>
      <c r="G50" s="1" t="s">
        <v>40</v>
      </c>
      <c r="H50" s="6">
        <f>COUNTIF(A20:A42,"НС")</f>
        <v>0</v>
      </c>
      <c r="I50" s="103"/>
      <c r="J50" s="92"/>
      <c r="K50" s="10" t="s">
        <v>30</v>
      </c>
      <c r="L50" s="12">
        <f>COUNTIF(F20:F42,"3 СР")</f>
        <v>0</v>
      </c>
    </row>
    <row r="51" spans="1:12" s="38" customFormat="1" ht="8.25" customHeight="1" x14ac:dyDescent="0.2">
      <c r="A51" s="13"/>
      <c r="B51" s="93"/>
      <c r="C51" s="93"/>
      <c r="H51" s="14"/>
      <c r="I51" s="15"/>
      <c r="K51" s="16"/>
      <c r="L51" s="17"/>
    </row>
    <row r="52" spans="1:12" s="38" customFormat="1" ht="15.75" x14ac:dyDescent="0.2">
      <c r="A52" s="104" t="s">
        <v>3</v>
      </c>
      <c r="B52" s="105"/>
      <c r="C52" s="105"/>
      <c r="D52" s="105"/>
      <c r="E52" s="105" t="s">
        <v>12</v>
      </c>
      <c r="F52" s="105"/>
      <c r="G52" s="105"/>
      <c r="H52" s="105" t="s">
        <v>4</v>
      </c>
      <c r="I52" s="105"/>
      <c r="J52" s="105" t="s">
        <v>43</v>
      </c>
      <c r="K52" s="105"/>
      <c r="L52" s="108"/>
    </row>
    <row r="53" spans="1:12" s="38" customFormat="1" x14ac:dyDescent="0.2">
      <c r="A53" s="112"/>
      <c r="B53" s="113"/>
      <c r="C53" s="113"/>
      <c r="D53" s="113"/>
      <c r="E53" s="113"/>
      <c r="F53" s="114"/>
      <c r="G53" s="114"/>
      <c r="H53" s="114"/>
      <c r="I53" s="114"/>
      <c r="J53" s="114"/>
      <c r="K53" s="114"/>
      <c r="L53" s="115"/>
    </row>
    <row r="54" spans="1:12" s="38" customForma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7"/>
    </row>
    <row r="55" spans="1:12" s="38" customFormat="1" x14ac:dyDescent="0.2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7"/>
    </row>
    <row r="56" spans="1:12" s="38" customFormat="1" x14ac:dyDescent="0.2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7"/>
    </row>
    <row r="57" spans="1:12" s="38" customFormat="1" x14ac:dyDescent="0.2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6"/>
    </row>
    <row r="58" spans="1:12" s="38" customFormat="1" x14ac:dyDescent="0.2">
      <c r="A58" s="112"/>
      <c r="B58" s="113"/>
      <c r="C58" s="113"/>
      <c r="D58" s="113"/>
      <c r="E58" s="113"/>
      <c r="F58" s="117"/>
      <c r="G58" s="117"/>
      <c r="H58" s="117"/>
      <c r="I58" s="117"/>
      <c r="J58" s="117"/>
      <c r="K58" s="117"/>
      <c r="L58" s="118"/>
    </row>
    <row r="59" spans="1:12" s="94" customFormat="1" ht="15.75" thickBot="1" x14ac:dyDescent="0.25">
      <c r="A59" s="110"/>
      <c r="B59" s="111"/>
      <c r="C59" s="111"/>
      <c r="D59" s="111"/>
      <c r="E59" s="111" t="str">
        <f>G17</f>
        <v>Рассолов Д. М. (1К, г. Курск)</v>
      </c>
      <c r="F59" s="111"/>
      <c r="G59" s="111"/>
      <c r="H59" s="111" t="str">
        <f>G18</f>
        <v>Синельникова Т. С. (ВК, г. Воронеж)</v>
      </c>
      <c r="I59" s="111"/>
      <c r="J59" s="111" t="str">
        <f>G19</f>
        <v>Малашенко А. О. (1К, г. Курск)</v>
      </c>
      <c r="K59" s="111"/>
      <c r="L59" s="119"/>
    </row>
    <row r="60" spans="1:12" ht="13.5" thickTop="1" x14ac:dyDescent="0.2"/>
  </sheetData>
  <mergeCells count="29">
    <mergeCell ref="H15:L15"/>
    <mergeCell ref="A7:L7"/>
    <mergeCell ref="A1:L1"/>
    <mergeCell ref="A2:L2"/>
    <mergeCell ref="A4:L4"/>
    <mergeCell ref="A6:L6"/>
    <mergeCell ref="A9:L9"/>
    <mergeCell ref="A10:L10"/>
    <mergeCell ref="A11:L11"/>
    <mergeCell ref="A15:G15"/>
    <mergeCell ref="A5:L5"/>
    <mergeCell ref="A8:L8"/>
    <mergeCell ref="A3:L3"/>
    <mergeCell ref="A59:D59"/>
    <mergeCell ref="A53:E53"/>
    <mergeCell ref="F53:L53"/>
    <mergeCell ref="A57:E57"/>
    <mergeCell ref="F57:L57"/>
    <mergeCell ref="A58:E58"/>
    <mergeCell ref="F58:L58"/>
    <mergeCell ref="E59:G59"/>
    <mergeCell ref="H59:I59"/>
    <mergeCell ref="J59:L59"/>
    <mergeCell ref="A52:D52"/>
    <mergeCell ref="A43:D43"/>
    <mergeCell ref="E52:G52"/>
    <mergeCell ref="H52:I52"/>
    <mergeCell ref="J52:L52"/>
    <mergeCell ref="G43:L43"/>
  </mergeCells>
  <conditionalFormatting sqref="H51 G44:G50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</vt:lpstr>
      <vt:lpstr>'инд гонка'!Заголовки_для_печати</vt:lpstr>
      <vt:lpstr>'инд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2022-09-09T09:49:14Z</dcterms:modified>
</cp:coreProperties>
</file>