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ВС 20-25.23г\для росбайка\"/>
    </mc:Choice>
  </mc:AlternateContent>
  <bookViews>
    <workbookView xWindow="0" yWindow="0" windowWidth="28800" windowHeight="12315"/>
  </bookViews>
  <sheets>
    <sheet name="ком гонка юниорки 19-22 (2)" sheetId="1" r:id="rId1"/>
  </sheets>
  <externalReferences>
    <externalReference r:id="rId2"/>
  </externalReferences>
  <definedNames>
    <definedName name="_xlnm.Print_Area" localSheetId="0">'ком гонка юниорки 19-22 (2)'!$A$1:$O$70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I49" i="1"/>
  <c r="M48" i="1"/>
  <c r="K45" i="1"/>
  <c r="J45" i="1"/>
  <c r="I45" i="1"/>
  <c r="M44" i="1"/>
  <c r="K41" i="1"/>
  <c r="J41" i="1"/>
  <c r="I41" i="1"/>
  <c r="M40" i="1"/>
  <c r="I25" i="1"/>
  <c r="J25" i="1" l="1"/>
  <c r="K25" i="1"/>
  <c r="M24" i="1"/>
  <c r="M70" i="1" l="1"/>
  <c r="H70" i="1"/>
  <c r="E70" i="1"/>
  <c r="H63" i="1"/>
  <c r="H62" i="1"/>
  <c r="H61" i="1"/>
  <c r="J60" i="1"/>
  <c r="J61" i="1" l="1"/>
  <c r="J62" i="1"/>
  <c r="J57" i="1"/>
  <c r="J58" i="1"/>
  <c r="J63" i="1"/>
  <c r="J59" i="1"/>
  <c r="C23" i="1" l="1"/>
  <c r="C25" i="1"/>
  <c r="C41" i="1"/>
  <c r="C26" i="1"/>
  <c r="C40" i="1"/>
  <c r="C42" i="1"/>
  <c r="C24" i="1"/>
  <c r="C39" i="1"/>
</calcChain>
</file>

<file path=xl/sharedStrings.xml><?xml version="1.0" encoding="utf-8"?>
<sst xmlns="http://schemas.openxmlformats.org/spreadsheetml/2006/main" count="137" uniqueCount="99">
  <si>
    <t>Министерство спорта Российской Федерации</t>
  </si>
  <si>
    <t>Федерация велосипедного спорта России</t>
  </si>
  <si>
    <t>по велосипедному спорту</t>
  </si>
  <si>
    <t>ИТОГОВЫЙ ПРОТОКОЛ</t>
  </si>
  <si>
    <t>трек - командная гонка преследования 4 км</t>
  </si>
  <si>
    <t/>
  </si>
  <si>
    <t>МЕСТО ПРОВЕДЕНИЯ: г. Санкт-Петербург</t>
  </si>
  <si>
    <t>НАЧАЛО ГОНКИ:</t>
  </si>
  <si>
    <t>№ ВРВС: 0080391611Я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</si>
  <si>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</si>
  <si>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</si>
  <si>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</si>
  <si>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</si>
  <si>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</si>
  <si>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</si>
  <si>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</si>
  <si>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</si>
  <si>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</si>
  <si>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</si>
  <si>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</si>
  <si>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</si>
  <si>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</si>
  <si>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</si>
  <si>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</si>
  <si>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</si>
  <si>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</si>
  <si>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</si>
  <si>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</si>
  <si>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</si>
  <si>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</si>
  <si>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НА ОТРЕЗКЕ</t>
  </si>
  <si>
    <t>РЕЗУЛЬТАТ</t>
  </si>
  <si>
    <t>СКОРОСТЬ км/ч</t>
  </si>
  <si>
    <t>ВЫПОЛНЕНИЕ НТУ ЕВСК</t>
  </si>
  <si>
    <t>ПРИМЕЧАНИЕ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</si>
  <si>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</si>
  <si>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</si>
  <si>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</si>
  <si>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</si>
  <si>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</si>
  <si>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</si>
  <si>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</si>
  <si>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</si>
  <si>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</si>
  <si>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56 %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</si>
  <si>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</si>
  <si>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</si>
  <si>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</si>
  <si>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</si>
  <si>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</si>
  <si>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</si>
  <si>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</si>
  <si>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</si>
  <si>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</si>
  <si>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</si>
  <si>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</si>
  <si>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</si>
  <si>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</si>
  <si>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</si>
  <si>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</si>
  <si>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Финал</t>
  </si>
  <si>
    <t>Квалификация</t>
  </si>
  <si>
    <t>ВСЕРОССИЙСКИЕ СОРЕВНОВАНИЯ</t>
  </si>
  <si>
    <t>МУЖЧИНЫ</t>
  </si>
  <si>
    <t>ДАТА ПРОВЕДЕНИЯ: 22 Октября 2023 года</t>
  </si>
  <si>
    <t>№ ЕКП 2023: 26299</t>
  </si>
  <si>
    <t>Гонов Лев</t>
  </si>
  <si>
    <t>Смирнов  Иван</t>
  </si>
  <si>
    <t>Игошев Егор</t>
  </si>
  <si>
    <t>Новолодский Иван</t>
  </si>
  <si>
    <t>Берсенев  Никита</t>
  </si>
  <si>
    <t>Шичкин Влас</t>
  </si>
  <si>
    <t>Щегольков Илья</t>
  </si>
  <si>
    <t>Крючков Марк</t>
  </si>
  <si>
    <t>Постарнак Михаил</t>
  </si>
  <si>
    <t>Зараковский Даниил</t>
  </si>
  <si>
    <t>Скорняков Григорий</t>
  </si>
  <si>
    <t>Бугаенко Виктор</t>
  </si>
  <si>
    <t>Мальнев Сергей</t>
  </si>
  <si>
    <t>Денисов Денис</t>
  </si>
  <si>
    <t>Иванов Вячеслав</t>
  </si>
  <si>
    <t>Сырица Глеб</t>
  </si>
  <si>
    <t>Романов Роман</t>
  </si>
  <si>
    <t>Тишков  Роман</t>
  </si>
  <si>
    <t>Мазур Денис</t>
  </si>
  <si>
    <t>Ярош Владислав</t>
  </si>
  <si>
    <t>Савекин Илья</t>
  </si>
  <si>
    <t>Кузнецов Руслан</t>
  </si>
  <si>
    <t>Казаков  Даниил</t>
  </si>
  <si>
    <t>Токарев  Матвей</t>
  </si>
  <si>
    <t>Климчик Антон</t>
  </si>
  <si>
    <t>Кириевич Артур</t>
  </si>
  <si>
    <t>Марчук Денис</t>
  </si>
  <si>
    <t>Шпаковский Вячеслав</t>
  </si>
  <si>
    <t>Санк-Петербург</t>
  </si>
  <si>
    <t>Санк-Петербург, Республика Удмуртия</t>
  </si>
  <si>
    <t>Санк-Петербург, Ростовская область</t>
  </si>
  <si>
    <t>ВК "МИНСК"</t>
  </si>
  <si>
    <t>Беларусь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</si>
</sst>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:ss.00"/>
    <numFmt numFmtId="165" formatCode="0.0"/>
    <numFmt numFmtId="166" formatCode="m:ss.00"/>
    <numFmt numFmtId="167" formatCode="m:ss.000"/>
    <numFmt numFmtId="168" formatCode="dd\.mm\.yyyy;@"/>
    <numFmt numFmtId="169" formatCode="yyyy"/>
    <numFmt numFmtId="171" formatCode="0.000"/>
  </numFmts>
  <fonts count="27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Arial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0" fontId="14" fillId="0" borderId="0"/>
    <xf numFmtId="0" fontId="19" fillId="0" borderId="0"/>
  </cellStyleXfs>
  <cellXfs count="236">
    <xf numFmtId="0" fontId="0" fillId="0" borderId="0" xfId="0"/>
    <xf numFmtId="0" fontId="5" fillId="0" borderId="0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14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4" fontId="10" fillId="0" borderId="18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vertical="center"/>
    </xf>
    <xf numFmtId="0" fontId="13" fillId="3" borderId="28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168" fontId="10" fillId="0" borderId="38" xfId="0" applyNumberFormat="1" applyFont="1" applyBorder="1" applyAlignment="1">
      <alignment horizontal="center" vertical="center"/>
    </xf>
    <xf numFmtId="166" fontId="10" fillId="0" borderId="27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168" fontId="10" fillId="0" borderId="32" xfId="0" applyNumberFormat="1" applyFont="1" applyBorder="1" applyAlignment="1">
      <alignment horizontal="center" vertical="center"/>
    </xf>
    <xf numFmtId="166" fontId="17" fillId="0" borderId="27" xfId="0" applyNumberFormat="1" applyFont="1" applyBorder="1" applyAlignment="1">
      <alignment horizontal="center" vertical="center"/>
    </xf>
    <xf numFmtId="2" fontId="17" fillId="0" borderId="33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/>
    </xf>
    <xf numFmtId="168" fontId="10" fillId="0" borderId="34" xfId="0" applyNumberFormat="1" applyFont="1" applyBorder="1" applyAlignment="1">
      <alignment horizontal="center" vertical="center"/>
    </xf>
    <xf numFmtId="166" fontId="17" fillId="0" borderId="35" xfId="0" applyNumberFormat="1" applyFont="1" applyBorder="1" applyAlignment="1">
      <alignment horizontal="center" vertical="center"/>
    </xf>
    <xf numFmtId="2" fontId="17" fillId="0" borderId="3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justify"/>
    </xf>
    <xf numFmtId="0" fontId="24" fillId="0" borderId="0" xfId="2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6" fillId="3" borderId="40" xfId="0" applyFont="1" applyFill="1" applyBorder="1" applyAlignment="1">
      <alignment vertical="center"/>
    </xf>
    <xf numFmtId="0" fontId="6" fillId="3" borderId="41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49" fontId="10" fillId="0" borderId="32" xfId="0" applyNumberFormat="1" applyFont="1" applyBorder="1" applyAlignment="1">
      <alignment horizontal="left" vertical="center"/>
    </xf>
    <xf numFmtId="14" fontId="10" fillId="0" borderId="32" xfId="0" applyNumberFormat="1" applyFont="1" applyBorder="1" applyAlignment="1">
      <alignment vertical="center"/>
    </xf>
    <xf numFmtId="0" fontId="10" fillId="0" borderId="32" xfId="3" applyFont="1" applyBorder="1" applyAlignment="1">
      <alignment horizontal="left" vertical="center"/>
    </xf>
    <xf numFmtId="49" fontId="10" fillId="0" borderId="32" xfId="3" applyNumberFormat="1" applyFont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0" fillId="0" borderId="32" xfId="0" applyBorder="1"/>
    <xf numFmtId="2" fontId="10" fillId="0" borderId="32" xfId="0" applyNumberFormat="1" applyFont="1" applyBorder="1" applyAlignment="1">
      <alignment vertical="center"/>
    </xf>
    <xf numFmtId="49" fontId="10" fillId="0" borderId="32" xfId="0" applyNumberFormat="1" applyFont="1" applyBorder="1" applyAlignment="1">
      <alignment vertical="center"/>
    </xf>
    <xf numFmtId="9" fontId="10" fillId="0" borderId="32" xfId="0" applyNumberFormat="1" applyFont="1" applyBorder="1" applyAlignment="1">
      <alignment horizontal="left" vertical="center"/>
    </xf>
    <xf numFmtId="49" fontId="10" fillId="0" borderId="32" xfId="3" applyNumberFormat="1" applyFont="1" applyBorder="1" applyAlignment="1">
      <alignment horizontal="left" vertical="center"/>
    </xf>
    <xf numFmtId="2" fontId="10" fillId="0" borderId="32" xfId="3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64" fontId="13" fillId="3" borderId="21" xfId="1" applyNumberFormat="1" applyFont="1" applyFill="1" applyBorder="1" applyAlignment="1">
      <alignment horizontal="center" vertical="center" wrapText="1"/>
    </xf>
    <xf numFmtId="164" fontId="13" fillId="3" borderId="28" xfId="1" applyNumberFormat="1" applyFont="1" applyFill="1" applyBorder="1" applyAlignment="1">
      <alignment horizontal="center" vertical="center" wrapText="1"/>
    </xf>
    <xf numFmtId="2" fontId="13" fillId="3" borderId="21" xfId="1" applyNumberFormat="1" applyFont="1" applyFill="1" applyBorder="1" applyAlignment="1">
      <alignment horizontal="center" vertical="center" wrapText="1"/>
    </xf>
    <xf numFmtId="2" fontId="13" fillId="3" borderId="28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 wrapText="1"/>
    </xf>
    <xf numFmtId="0" fontId="13" fillId="3" borderId="28" xfId="1" applyFont="1" applyFill="1" applyBorder="1" applyAlignment="1">
      <alignment horizontal="center" vertical="center" wrapText="1"/>
    </xf>
    <xf numFmtId="14" fontId="13" fillId="3" borderId="21" xfId="1" applyNumberFormat="1" applyFont="1" applyFill="1" applyBorder="1" applyAlignment="1">
      <alignment horizontal="center" vertical="center" wrapText="1"/>
    </xf>
    <xf numFmtId="14" fontId="13" fillId="3" borderId="28" xfId="1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0" fillId="0" borderId="45" xfId="0" applyFill="1" applyBorder="1"/>
    <xf numFmtId="14" fontId="15" fillId="0" borderId="45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166" fontId="20" fillId="0" borderId="38" xfId="0" applyNumberFormat="1" applyFont="1" applyBorder="1" applyAlignment="1">
      <alignment horizontal="center" vertical="center"/>
    </xf>
    <xf numFmtId="2" fontId="20" fillId="0" borderId="38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166" fontId="20" fillId="0" borderId="34" xfId="0" applyNumberFormat="1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14" fontId="15" fillId="0" borderId="4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0" fillId="0" borderId="11" xfId="0" applyBorder="1"/>
    <xf numFmtId="166" fontId="20" fillId="0" borderId="37" xfId="0" applyNumberFormat="1" applyFont="1" applyBorder="1" applyAlignment="1">
      <alignment horizontal="center" vertical="center"/>
    </xf>
    <xf numFmtId="166" fontId="20" fillId="0" borderId="51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17" fillId="0" borderId="47" xfId="0" applyNumberFormat="1" applyFont="1" applyBorder="1" applyAlignment="1">
      <alignment horizontal="center" vertical="center"/>
    </xf>
    <xf numFmtId="167" fontId="17" fillId="0" borderId="54" xfId="0" applyNumberFormat="1" applyFont="1" applyBorder="1" applyAlignment="1">
      <alignment horizontal="center" vertical="center"/>
    </xf>
    <xf numFmtId="167" fontId="17" fillId="0" borderId="53" xfId="0" applyNumberFormat="1" applyFont="1" applyBorder="1" applyAlignment="1">
      <alignment horizontal="center" vertical="center"/>
    </xf>
    <xf numFmtId="166" fontId="21" fillId="0" borderId="44" xfId="0" applyNumberFormat="1" applyFont="1" applyBorder="1" applyAlignment="1">
      <alignment vertical="center"/>
    </xf>
    <xf numFmtId="166" fontId="17" fillId="0" borderId="44" xfId="0" applyNumberFormat="1" applyFont="1" applyBorder="1" applyAlignment="1">
      <alignment horizontal="center" vertical="center"/>
    </xf>
    <xf numFmtId="167" fontId="22" fillId="0" borderId="27" xfId="0" applyNumberFormat="1" applyFont="1" applyBorder="1" applyAlignment="1">
      <alignment vertical="center"/>
    </xf>
    <xf numFmtId="164" fontId="12" fillId="0" borderId="56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 wrapText="1"/>
    </xf>
    <xf numFmtId="167" fontId="26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166" fontId="5" fillId="0" borderId="32" xfId="0" applyNumberFormat="1" applyFont="1" applyFill="1" applyBorder="1" applyAlignment="1">
      <alignment vertical="center" wrapText="1"/>
    </xf>
    <xf numFmtId="167" fontId="26" fillId="0" borderId="32" xfId="0" applyNumberFormat="1" applyFont="1" applyFill="1" applyBorder="1" applyAlignment="1">
      <alignment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vertical="center" wrapText="1"/>
    </xf>
    <xf numFmtId="2" fontId="11" fillId="0" borderId="32" xfId="0" applyNumberFormat="1" applyFont="1" applyBorder="1" applyAlignment="1">
      <alignment horizontal="center" vertical="center"/>
    </xf>
    <xf numFmtId="166" fontId="11" fillId="0" borderId="38" xfId="0" applyNumberFormat="1" applyFont="1" applyBorder="1" applyAlignment="1">
      <alignment horizontal="center" vertical="center"/>
    </xf>
    <xf numFmtId="167" fontId="16" fillId="0" borderId="38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 wrapText="1"/>
    </xf>
    <xf numFmtId="166" fontId="5" fillId="0" borderId="38" xfId="0" applyNumberFormat="1" applyFont="1" applyFill="1" applyBorder="1" applyAlignment="1">
      <alignment horizontal="left" vertical="center" wrapText="1"/>
    </xf>
    <xf numFmtId="2" fontId="5" fillId="0" borderId="38" xfId="0" applyNumberFormat="1" applyFont="1" applyFill="1" applyBorder="1" applyAlignment="1">
      <alignment vertical="center" wrapText="1"/>
    </xf>
    <xf numFmtId="166" fontId="5" fillId="0" borderId="34" xfId="0" applyNumberFormat="1" applyFont="1" applyFill="1" applyBorder="1" applyAlignment="1">
      <alignment vertical="center" wrapText="1"/>
    </xf>
    <xf numFmtId="167" fontId="26" fillId="0" borderId="34" xfId="0" applyNumberFormat="1" applyFont="1" applyFill="1" applyBorder="1" applyAlignment="1">
      <alignment vertical="center" wrapText="1"/>
    </xf>
    <xf numFmtId="2" fontId="5" fillId="0" borderId="34" xfId="0" applyNumberFormat="1" applyFont="1" applyFill="1" applyBorder="1" applyAlignment="1">
      <alignment vertical="center" wrapText="1"/>
    </xf>
    <xf numFmtId="2" fontId="16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6" fontId="18" fillId="0" borderId="34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4" fontId="15" fillId="0" borderId="23" xfId="0" applyNumberFormat="1" applyFont="1" applyBorder="1" applyAlignment="1">
      <alignment horizontal="center" vertical="center"/>
    </xf>
    <xf numFmtId="14" fontId="15" fillId="0" borderId="14" xfId="0" applyNumberFormat="1" applyFont="1" applyBorder="1" applyAlignment="1">
      <alignment horizontal="center" vertical="center"/>
    </xf>
    <xf numFmtId="14" fontId="15" fillId="0" borderId="57" xfId="0" applyNumberFormat="1" applyFont="1" applyBorder="1" applyAlignment="1">
      <alignment horizontal="center" vertical="center"/>
    </xf>
    <xf numFmtId="14" fontId="15" fillId="0" borderId="58" xfId="0" applyNumberFormat="1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center" vertical="center"/>
    </xf>
    <xf numFmtId="166" fontId="5" fillId="0" borderId="15" xfId="0" applyNumberFormat="1" applyFont="1" applyFill="1" applyBorder="1" applyAlignment="1">
      <alignment vertical="center"/>
    </xf>
    <xf numFmtId="0" fontId="5" fillId="0" borderId="15" xfId="0" applyFont="1" applyBorder="1" applyAlignment="1">
      <alignment wrapText="1"/>
    </xf>
    <xf numFmtId="166" fontId="18" fillId="0" borderId="37" xfId="0" applyNumberFormat="1" applyFont="1" applyBorder="1" applyAlignment="1">
      <alignment horizontal="center" vertical="center"/>
    </xf>
    <xf numFmtId="166" fontId="11" fillId="0" borderId="51" xfId="0" applyNumberFormat="1" applyFont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 wrapText="1"/>
    </xf>
    <xf numFmtId="166" fontId="5" fillId="0" borderId="37" xfId="0" applyNumberFormat="1" applyFont="1" applyFill="1" applyBorder="1" applyAlignment="1">
      <alignment vertical="center" wrapText="1"/>
    </xf>
    <xf numFmtId="0" fontId="5" fillId="0" borderId="51" xfId="0" applyFont="1" applyBorder="1" applyAlignment="1">
      <alignment wrapText="1"/>
    </xf>
    <xf numFmtId="166" fontId="5" fillId="0" borderId="15" xfId="0" applyNumberFormat="1" applyFont="1" applyFill="1" applyBorder="1" applyAlignment="1">
      <alignment vertical="center" wrapText="1"/>
    </xf>
    <xf numFmtId="171" fontId="5" fillId="0" borderId="15" xfId="0" applyNumberFormat="1" applyFont="1" applyFill="1" applyBorder="1" applyAlignment="1">
      <alignment horizontal="center" wrapText="1"/>
    </xf>
    <xf numFmtId="171" fontId="5" fillId="0" borderId="15" xfId="0" applyNumberFormat="1" applyFont="1" applyFill="1" applyBorder="1" applyAlignment="1">
      <alignment vertical="center" wrapText="1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14" fontId="15" fillId="0" borderId="34" xfId="0" applyNumberFormat="1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</cellXfs>
  <cellStyles count="4">
    <cellStyle name="Обычный" xfId="0" builtinId="0"/>
    <cellStyle name="Обычный 5" xfId="3"/>
    <cellStyle name="Обычный_ID4938_RS_1" xfId="2"/>
    <cellStyle name="Обычный_Стартовый протокол Смирнов_20101106_Result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2</xdr:col>
      <xdr:colOff>152400</xdr:colOff>
      <xdr:row>5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7620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95250</xdr:rowOff>
    </xdr:from>
    <xdr:to>
      <xdr:col>3</xdr:col>
      <xdr:colOff>428625</xdr:colOff>
      <xdr:row>5</xdr:row>
      <xdr:rowOff>123825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95250"/>
          <a:ext cx="12287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285750</xdr:colOff>
      <xdr:row>63</xdr:row>
      <xdr:rowOff>85725</xdr:rowOff>
    </xdr:from>
    <xdr:to>
      <xdr:col>6</xdr:col>
      <xdr:colOff>676275</xdr:colOff>
      <xdr:row>69</xdr:row>
      <xdr:rowOff>28575</xdr:rowOff>
    </xdr:to>
    <xdr:pic>
      <xdr:nvPicPr>
        <xdr:cNvPr id="4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13392150"/>
          <a:ext cx="15906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63</xdr:row>
      <xdr:rowOff>104775</xdr:rowOff>
    </xdr:from>
    <xdr:to>
      <xdr:col>10</xdr:col>
      <xdr:colOff>28575</xdr:colOff>
      <xdr:row>69</xdr:row>
      <xdr:rowOff>95250</xdr:rowOff>
    </xdr:to>
    <xdr:pic>
      <xdr:nvPicPr>
        <xdr:cNvPr id="5" name="Рисунок 4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3411200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628650</xdr:colOff>
      <xdr:row>64</xdr:row>
      <xdr:rowOff>142875</xdr:rowOff>
    </xdr:from>
    <xdr:to>
      <xdr:col>14</xdr:col>
      <xdr:colOff>171450</xdr:colOff>
      <xdr:row>68</xdr:row>
      <xdr:rowOff>114300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3639800"/>
          <a:ext cx="88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561975</xdr:colOff>
      <xdr:row>0</xdr:row>
      <xdr:rowOff>133350</xdr:rowOff>
    </xdr:from>
    <xdr:to>
      <xdr:col>13</xdr:col>
      <xdr:colOff>542925</xdr:colOff>
      <xdr:row>4</xdr:row>
      <xdr:rowOff>133350</xdr:rowOff>
    </xdr:to>
    <xdr:pic>
      <xdr:nvPicPr>
        <xdr:cNvPr id="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133350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42;&#1057;%2020-25.23&#1075;/3%20&#1044;&#1045;&#1053;&#1068;/&#1042;&#1057;%20&#1058;&#1045;&#1052;&#1055;&#1054;%20&#1054;&#1052;&#1053;-2%20&#1052;&#1059;&#1046;&#1063;&#1048;&#1053;&#1067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кр М омн1"/>
      <sheetName val="скр юн омн1 "/>
      <sheetName val="омн1 юн.ж скр "/>
      <sheetName val="ом2 темпо М ст "/>
      <sheetName val="ом2 темпо ЮН ст "/>
      <sheetName val="ом2 темпо ЮНж ст"/>
      <sheetName val=" ИГП МУЖИКИ кв 4км"/>
      <sheetName val="ИГП ЖЕН кв 3 КМ"/>
      <sheetName val="ИГП юниоры кв 3 КМ"/>
      <sheetName val="ИГП юниорки кв 2км"/>
      <sheetName val="вечер,"/>
      <sheetName val=" ИГП МУЖИКИ фин 4км"/>
      <sheetName val="ИГП ЖЕНЩИНЫ фин 3км"/>
      <sheetName val="ИГП юниоры фин 3км"/>
      <sheetName val="ИГП юниорки фин 2км"/>
      <sheetName val="список"/>
      <sheetName val="список общий ВС"/>
      <sheetName val="Мтех  ИГП"/>
      <sheetName val="ЖЕН тех ИГП  "/>
      <sheetName val="ЮН тех ИГП "/>
      <sheetName val="ЮНЖ тех ИГП "/>
      <sheetName val="СТ ИГП МУЖЧИНЫ кв"/>
      <sheetName val="ст ИГП ЖЕН 3КМ кв "/>
      <sheetName val="ст ИГП ЮНОШИ 3КМ кв"/>
      <sheetName val="ст ИГП ДЕВУШКИ кв"/>
      <sheetName val="ст 500 см М "/>
      <sheetName val="кгп жен команда "/>
      <sheetName val="ЖЕН ст  1раунд 750. (2)"/>
      <sheetName val="ЖЕН 1 раун 750. (2)"/>
      <sheetName val="МУЖ ст 1 раунд  750.  (2)"/>
      <sheetName val="МУЖ 1раунд 750. (2)"/>
      <sheetName val="ст КГП 4 ЖЕН кв 1 раунд"/>
      <sheetName val="ст КГП 4 МУЖ кв 1 раунд"/>
      <sheetName val="кгп жен команда 1 р "/>
      <sheetName val="кгп муж команда 1 р"/>
      <sheetName val="М игп."/>
      <sheetName val="ст 200 сх Ж"/>
      <sheetName val="ГИТ 200 Ж"/>
      <sheetName val="ст 200 сх М"/>
      <sheetName val="ГИТ 200 М"/>
      <sheetName val="ж игп"/>
      <sheetName val="ж игп (2)"/>
      <sheetName val="кгп муж команда финал (2)"/>
      <sheetName val="кгп жен команда финал (3)"/>
      <sheetName val="муж спринт фин"/>
      <sheetName val="муж спринт на 8 чел "/>
      <sheetName val="ЖЕН спринт фин"/>
      <sheetName val="ст ИГП муж финал"/>
      <sheetName val="ст ИГП жен финал"/>
      <sheetName val="ИГП М финал"/>
      <sheetName val="ИГП ж ФИНАЛ"/>
      <sheetName val="ИГП юниорки кв 3км (2)"/>
      <sheetName val="2 ДЕНЬ"/>
      <sheetName val="кгп мужчины кв"/>
      <sheetName val="кгп юниоры кв"/>
      <sheetName val="кг юниорки кв"/>
      <sheetName val="ВЕЧЕР"/>
      <sheetName val="ст КГП 4 муж кв "/>
      <sheetName val="ст КГП 4 юниоры кв"/>
      <sheetName val="ст КГП 4 юниорки кв"/>
      <sheetName val=" кгп мужчины фин"/>
      <sheetName val=" кгп юниоры фин "/>
      <sheetName val="кгп юниорки фин "/>
      <sheetName val="3 ДЕНЬ"/>
      <sheetName val="срк М омниум1"/>
      <sheetName val="срк юн омниум1 "/>
      <sheetName val="омн1 юн.ж скр"/>
      <sheetName val="ом2 муж гр темпо"/>
      <sheetName val="ом2 ЮН гр темпо"/>
      <sheetName val="ом2 ЮНЖ  гр темпо"/>
      <sheetName val=",вечер"/>
      <sheetName val=" выб. омн3 ЮН (2)"/>
      <sheetName val="выб омн3 М"/>
      <sheetName val=" выб. омн3 ЮН"/>
      <sheetName val="выб омн3 ЮН"/>
      <sheetName val=" выб. омн3 юн.ж"/>
      <sheetName val="выб омн3 юн.ж"/>
      <sheetName val="Мужчины омниум"/>
      <sheetName val="Юниоры омниум "/>
      <sheetName val="Юниорки омниум"/>
      <sheetName val="очки омн4 М"/>
      <sheetName val=" выб. омн3 М (2)"/>
      <sheetName val="Очки М омн4"/>
      <sheetName val="юниоры очки омн4"/>
      <sheetName val="Очки юниоры омн4"/>
      <sheetName val="юниорки ОЧКИ омн4"/>
      <sheetName val="юниорки очки омн4."/>
      <sheetName val="4 ДЕНЬ"/>
      <sheetName val="ПР гонка по очкам ж ст (2)"/>
      <sheetName val="Очки Ж кв 1"/>
      <sheetName val="ПР гонка по очкам ж 2 ст (2)"/>
      <sheetName val="Очки Ж кв 2 "/>
      <sheetName val="ГОНК ПО ОЧК КВАЛ 1 ЮНИОРКИ   "/>
      <sheetName val="Очки ЮНИОРКИ кв 1  "/>
      <sheetName val="ГОНК ПО ОЧК КВАЛ 2 ЮНИОРКИ "/>
      <sheetName val="Очки ЮНИОРКИ кв 2 "/>
      <sheetName val="Очки М  фин, (3)"/>
      <sheetName val="скр М кв1"/>
      <sheetName val="срк М кв1"/>
      <sheetName val="скр М кв2"/>
      <sheetName val="срк М кв2"/>
      <sheetName val="срк юн кв1."/>
      <sheetName val="скр юн кв1"/>
      <sheetName val=" юн.ж скр  кв1"/>
      <sheetName val=" юн.ж скр кв1."/>
      <sheetName val="срк М фин"/>
      <sheetName val="срк юн фин"/>
      <sheetName val=" юн.ж скр фин"/>
      <sheetName val="ст 200 сх МУЖ"/>
      <sheetName val="МУЖ 200 гит"/>
      <sheetName val="ВЕЧЕР.."/>
      <sheetName val=" выб м фин"/>
      <sheetName val="выб М фин"/>
      <sheetName val=" выб.ЮН фин"/>
      <sheetName val="выб ЮН фин"/>
      <sheetName val=" выб юн.ж фин"/>
      <sheetName val="выб юн.ж фин"/>
      <sheetName val="5 день"/>
      <sheetName val="медисон ст М"/>
      <sheetName val="Медисон гр М"/>
      <sheetName val="медисон ст юн"/>
      <sheetName val="Медисон  юн"/>
      <sheetName val="медисон ст юн.ж"/>
      <sheetName val="Медисон юн.ж"/>
      <sheetName val="РС юн.ж кв 750"/>
      <sheetName val="РС юн.ж квал 750."/>
      <sheetName val="РС юн.ж фин 750"/>
      <sheetName val="РС юн.ж  фин 750"/>
      <sheetName val="РС юн кв 750"/>
      <sheetName val="РС юн квал 750."/>
      <sheetName val="РС юн фин 750"/>
      <sheetName val=" юн.ж скр  кв2"/>
      <sheetName val="РС юн фин 750."/>
      <sheetName val=" выб м фин (2)"/>
      <sheetName val="выб М фин (2)"/>
      <sheetName val="....."/>
      <sheetName val="ом2 темпо ж ст "/>
      <sheetName val="ом2 жен  гр темпо "/>
      <sheetName val=" выб. омн3 Ж"/>
      <sheetName val="выб омн3  Ж"/>
      <sheetName val="Ж ОЧКИ омн4"/>
      <sheetName val="ж очки омн4,"/>
      <sheetName val=" женщины скр кв1"/>
      <sheetName val=" женщины скр кв1."/>
      <sheetName val=" женщины скр кв2"/>
      <sheetName val=" женщины скр кв2. "/>
      <sheetName val=" юн.ж скр  кв2."/>
      <sheetName val=" юн.ж скр кв2"/>
      <sheetName val=" женщины скр фин"/>
      <sheetName val=" выб Ж фин."/>
      <sheetName val="выб Ж фин"/>
      <sheetName val="скр юн кв2"/>
      <sheetName val="срк юн кв2"/>
      <sheetName val="500 сх М  "/>
      <sheetName val="500 см М "/>
      <sheetName val="500 сх МУЖ   (2)"/>
      <sheetName val="500 сх ЮНИОРКИ"/>
      <sheetName val="500 сх ЮНИОРЫ"/>
      <sheetName val="Очки ЮНИОРЫ кв 1 "/>
      <sheetName val="ПР гонка по очкам ЮНИОРЫ КВ 2"/>
      <sheetName val="Очки ЮНИОРЫ кв 2"/>
      <sheetName val="ЧР Скретч М ст"/>
      <sheetName val="муж скр  омн1"/>
      <sheetName val="ЧС скретч Ж ст"/>
      <sheetName val="жен скр омн1"/>
      <sheetName val="кейрин муж ст"/>
      <sheetName val="кейрин жен ст "/>
      <sheetName val="ЧС темпо Ж ст "/>
      <sheetName val="ЧР выбывание М ст "/>
      <sheetName val="Муж Выб ф"/>
      <sheetName val="ЧС выбывание Ж ст"/>
      <sheetName val="жен Выб  (6)"/>
      <sheetName val="Муж Выб  (4)"/>
      <sheetName val="Кейрин.табл муж 1 тур"/>
      <sheetName val="муж КЕЙРИН."/>
      <sheetName val="ЖЕН КЕЙРИН."/>
      <sheetName val="Кейрин.табл жен 1 тур "/>
      <sheetName val="ЧС гонка по очкам М 2 ст фи (2"/>
      <sheetName val="Очки М  фин, (2)"/>
      <sheetName val="Очки Ж  фин (3)"/>
      <sheetName val="ЧС гонка по очкам Ж ст фин "/>
      <sheetName val="жен омниум. темп (5)"/>
      <sheetName val="жен скр (4)"/>
      <sheetName val="жен  гр темпо (7)"/>
      <sheetName val="жен Выб  (5)"/>
      <sheetName val="муж скр кв1"/>
      <sheetName val="муж скр кв2"/>
      <sheetName val="муж скр ф"/>
      <sheetName val="жен скр ф "/>
      <sheetName val="Муж Выб  (5)"/>
      <sheetName val="Муж Выб  (6)"/>
      <sheetName val="муж омниум. темп (4)"/>
      <sheetName val="ЖЕН омниум. темп"/>
      <sheetName val="23 Июля"/>
      <sheetName val="медисон  старт мужчины"/>
      <sheetName val="медисон  старт жен."/>
      <sheetName val="Медисон гр  муж"/>
      <sheetName val="Медисон гр  жен"/>
      <sheetName val="500стД"/>
      <sheetName val="муж 1000 юниоры (2)"/>
      <sheetName val="500  жен (2)"/>
      <sheetName val="жен 200 "/>
      <sheetName val="Лист3"/>
      <sheetName val="муж 200 "/>
      <sheetName val="жен Выб  (7)"/>
      <sheetName val="кгп юниорки команда кв"/>
      <sheetName val="кгп юниоры команда 1 р"/>
      <sheetName val="кгп юниорки команда 1 р (2)"/>
      <sheetName val="кгп юниоры команда финал "/>
      <sheetName val="кгп юниорки команда финал "/>
      <sheetName val="Ит жен (2)"/>
      <sheetName val="Ит жен ф"/>
      <sheetName val="Ит муж."/>
      <sheetName val="Ит муж. ф"/>
      <sheetName val="девушки 200 гит. "/>
      <sheetName val="юноши 200 гит.  (2)"/>
      <sheetName val="девушки 125 м гит (2)"/>
      <sheetName val="юноши 125 м гит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муж спринт "/>
      <sheetName val="жен спринт"/>
      <sheetName val="дев спринт на 8 чел (2)"/>
      <sheetName val="юноши спринт на 8 чел"/>
      <sheetName val="муж  гр кв1"/>
      <sheetName val="муж  гр кв2"/>
      <sheetName val="жен  гр кв1 (2)"/>
      <sheetName val="жен  гр кв2"/>
      <sheetName val="юниорки гр кв2"/>
      <sheetName val="юниоры гр темпо (8)"/>
      <sheetName val="юниоры Выб  (6)"/>
      <sheetName val="юниоры омниум. темп (6)"/>
      <sheetName val="юниорки скр"/>
      <sheetName val="юниорки гр темпо (9)"/>
      <sheetName val="юниорки Выб  (7)"/>
      <sheetName val="юниорки омниум. темп (7)"/>
      <sheetName val="муж 1000 юниоры"/>
      <sheetName val="скр спринт"/>
      <sheetName val="Медисон гр  юниоры"/>
      <sheetName val="муж кейрин"/>
      <sheetName val="жен кейрин.(2)"/>
      <sheetName val="жен кейрин"/>
      <sheetName val="юноши кейрин"/>
      <sheetName val="юноши кейрин (3)"/>
      <sheetName val="Кейрин.табл дев"/>
      <sheetName val="юниорки кейрин (4)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Мл.юноши"/>
      <sheetName val="99-00 (2)"/>
      <sheetName val="Ж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97-98тех"/>
      <sheetName val="Девтех"/>
      <sheetName val="Кейринж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ЮнГст"/>
      <sheetName val="Ан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7" t="str">
            <v>№ гонщ</v>
          </cell>
          <cell r="C7" t="str">
            <v xml:space="preserve">Фамилия </v>
          </cell>
          <cell r="D7" t="str">
            <v>Имя</v>
          </cell>
          <cell r="E7" t="str">
            <v>Команда - Тренер</v>
          </cell>
          <cell r="F7" t="str">
            <v>дата рожденя</v>
          </cell>
          <cell r="G7" t="str">
            <v>Код UCI</v>
          </cell>
        </row>
        <row r="9">
          <cell r="B9">
            <v>1</v>
          </cell>
          <cell r="C9" t="str">
            <v>Гонов</v>
          </cell>
          <cell r="D9" t="str">
            <v>Лев</v>
          </cell>
          <cell r="E9" t="str">
            <v xml:space="preserve">СПБ </v>
          </cell>
          <cell r="F9">
            <v>36531</v>
          </cell>
          <cell r="G9">
            <v>10023524100</v>
          </cell>
        </row>
        <row r="10">
          <cell r="B10">
            <v>2</v>
          </cell>
          <cell r="C10" t="str">
            <v xml:space="preserve">Смирнов </v>
          </cell>
          <cell r="D10" t="str">
            <v>Иван</v>
          </cell>
          <cell r="E10" t="str">
            <v xml:space="preserve">СПБ </v>
          </cell>
          <cell r="F10">
            <v>36174</v>
          </cell>
          <cell r="G10">
            <v>10015314361</v>
          </cell>
        </row>
        <row r="11">
          <cell r="B11">
            <v>3</v>
          </cell>
          <cell r="C11" t="str">
            <v xml:space="preserve">Берсенев </v>
          </cell>
          <cell r="D11" t="str">
            <v>Никита</v>
          </cell>
          <cell r="E11" t="str">
            <v>СПБ -Удм Респ</v>
          </cell>
          <cell r="F11">
            <v>36610</v>
          </cell>
          <cell r="G11">
            <v>10034952922</v>
          </cell>
        </row>
        <row r="12">
          <cell r="B12">
            <v>4</v>
          </cell>
          <cell r="C12" t="str">
            <v>Мальнев</v>
          </cell>
          <cell r="D12" t="str">
            <v>Сергей</v>
          </cell>
          <cell r="E12" t="str">
            <v xml:space="preserve">СПБ </v>
          </cell>
          <cell r="F12">
            <v>36015</v>
          </cell>
          <cell r="G12">
            <v>10010168412</v>
          </cell>
        </row>
        <row r="13">
          <cell r="B13">
            <v>5</v>
          </cell>
          <cell r="C13" t="str">
            <v>Шичкин</v>
          </cell>
          <cell r="D13" t="str">
            <v>Влас</v>
          </cell>
          <cell r="E13" t="str">
            <v xml:space="preserve">СПБ </v>
          </cell>
          <cell r="F13">
            <v>37281</v>
          </cell>
          <cell r="G13">
            <v>10036018912</v>
          </cell>
        </row>
        <row r="14">
          <cell r="B14">
            <v>6</v>
          </cell>
          <cell r="C14" t="str">
            <v>Щегольков</v>
          </cell>
          <cell r="D14" t="str">
            <v>Илья</v>
          </cell>
          <cell r="E14" t="str">
            <v xml:space="preserve">СПБ </v>
          </cell>
          <cell r="F14">
            <v>37410</v>
          </cell>
          <cell r="G14">
            <v>10036019013</v>
          </cell>
        </row>
        <row r="15">
          <cell r="B15">
            <v>7</v>
          </cell>
          <cell r="C15" t="str">
            <v>Игошев</v>
          </cell>
          <cell r="D15" t="str">
            <v>Егор</v>
          </cell>
          <cell r="E15" t="str">
            <v xml:space="preserve">СПБ </v>
          </cell>
          <cell r="F15">
            <v>37439</v>
          </cell>
          <cell r="G15">
            <v>10036092771</v>
          </cell>
        </row>
        <row r="16">
          <cell r="B16">
            <v>8</v>
          </cell>
          <cell r="C16" t="str">
            <v>Новолодский</v>
          </cell>
          <cell r="D16" t="str">
            <v>Иван</v>
          </cell>
          <cell r="E16" t="str">
            <v xml:space="preserve">СПБ </v>
          </cell>
          <cell r="F16">
            <v>37411</v>
          </cell>
          <cell r="G16">
            <v>10036018811</v>
          </cell>
        </row>
        <row r="17">
          <cell r="B17">
            <v>9</v>
          </cell>
          <cell r="C17" t="str">
            <v>Денисов</v>
          </cell>
          <cell r="D17" t="str">
            <v>Денис</v>
          </cell>
          <cell r="E17" t="str">
            <v xml:space="preserve">СПБ </v>
          </cell>
          <cell r="F17">
            <v>37597</v>
          </cell>
          <cell r="G17">
            <v>10036013858</v>
          </cell>
        </row>
        <row r="18">
          <cell r="B18">
            <v>10</v>
          </cell>
          <cell r="C18" t="str">
            <v>Крючков</v>
          </cell>
          <cell r="D18" t="str">
            <v>Марк</v>
          </cell>
          <cell r="E18" t="str">
            <v xml:space="preserve">СПБ </v>
          </cell>
          <cell r="F18">
            <v>37676</v>
          </cell>
          <cell r="G18">
            <v>10065490946</v>
          </cell>
        </row>
        <row r="19">
          <cell r="B19">
            <v>11</v>
          </cell>
          <cell r="C19" t="str">
            <v>Постарнак</v>
          </cell>
          <cell r="D19" t="str">
            <v>Михаил</v>
          </cell>
          <cell r="E19" t="str">
            <v>СПБ-Рост Обл</v>
          </cell>
          <cell r="F19">
            <v>38212</v>
          </cell>
          <cell r="G19">
            <v>10090937177</v>
          </cell>
        </row>
        <row r="20">
          <cell r="B20">
            <v>12</v>
          </cell>
          <cell r="C20" t="str">
            <v>Зараковский</v>
          </cell>
          <cell r="D20" t="str">
            <v>Даниил</v>
          </cell>
          <cell r="E20" t="str">
            <v xml:space="preserve">СПБ </v>
          </cell>
          <cell r="F20">
            <v>38183</v>
          </cell>
          <cell r="G20">
            <v>10065490643</v>
          </cell>
        </row>
        <row r="21">
          <cell r="B21">
            <v>14</v>
          </cell>
          <cell r="C21" t="str">
            <v>Скорняков</v>
          </cell>
          <cell r="D21" t="str">
            <v>Григорий</v>
          </cell>
          <cell r="E21" t="str">
            <v xml:space="preserve">СПБ </v>
          </cell>
          <cell r="F21">
            <v>38304</v>
          </cell>
          <cell r="G21">
            <v>10065490441</v>
          </cell>
        </row>
        <row r="22">
          <cell r="B22">
            <v>15</v>
          </cell>
          <cell r="C22" t="str">
            <v>Бугаенко</v>
          </cell>
          <cell r="D22" t="str">
            <v>Виктор</v>
          </cell>
          <cell r="E22" t="str">
            <v>СПБ-Рост Обл</v>
          </cell>
          <cell r="F22">
            <v>38042</v>
          </cell>
          <cell r="G22">
            <v>10075644826</v>
          </cell>
        </row>
        <row r="23">
          <cell r="B23">
            <v>16</v>
          </cell>
          <cell r="C23" t="str">
            <v>Савекин</v>
          </cell>
          <cell r="D23" t="str">
            <v>Илья</v>
          </cell>
          <cell r="E23" t="str">
            <v xml:space="preserve">СПБ </v>
          </cell>
          <cell r="F23">
            <v>38489</v>
          </cell>
          <cell r="G23">
            <v>10090936672</v>
          </cell>
        </row>
        <row r="24">
          <cell r="B24">
            <v>17</v>
          </cell>
          <cell r="C24" t="str">
            <v>Кузнецов</v>
          </cell>
          <cell r="D24" t="str">
            <v>Руслан</v>
          </cell>
          <cell r="E24" t="str">
            <v xml:space="preserve">СПБ </v>
          </cell>
          <cell r="F24">
            <v>38425</v>
          </cell>
          <cell r="G24">
            <v>10097338571</v>
          </cell>
        </row>
        <row r="25">
          <cell r="B25">
            <v>18</v>
          </cell>
          <cell r="C25" t="str">
            <v xml:space="preserve">Казаков </v>
          </cell>
          <cell r="D25" t="str">
            <v>Даниил</v>
          </cell>
          <cell r="E25" t="str">
            <v xml:space="preserve">СПБ </v>
          </cell>
          <cell r="F25">
            <v>38360</v>
          </cell>
          <cell r="G25">
            <v>10097338672</v>
          </cell>
        </row>
        <row r="26">
          <cell r="B26">
            <v>19</v>
          </cell>
          <cell r="C26" t="str">
            <v xml:space="preserve">Токарев </v>
          </cell>
          <cell r="D26" t="str">
            <v>Матвей</v>
          </cell>
          <cell r="E26" t="str">
            <v xml:space="preserve">СПБ </v>
          </cell>
          <cell r="F26">
            <v>38828</v>
          </cell>
          <cell r="G26">
            <v>10092621745</v>
          </cell>
        </row>
        <row r="27">
          <cell r="B27">
            <v>71</v>
          </cell>
          <cell r="C27" t="str">
            <v>Иванов</v>
          </cell>
          <cell r="D27" t="str">
            <v>Вячеслав</v>
          </cell>
          <cell r="E27" t="str">
            <v xml:space="preserve">СПБ </v>
          </cell>
          <cell r="F27">
            <v>37469</v>
          </cell>
          <cell r="G27">
            <v>10036018609</v>
          </cell>
        </row>
        <row r="28">
          <cell r="B28">
            <v>20</v>
          </cell>
          <cell r="C28" t="str">
            <v xml:space="preserve">Просандеев </v>
          </cell>
          <cell r="D28" t="str">
            <v>Ярослав</v>
          </cell>
          <cell r="E28" t="str">
            <v xml:space="preserve">СПБ </v>
          </cell>
          <cell r="F28">
            <v>39151</v>
          </cell>
          <cell r="G28">
            <v>10120261287</v>
          </cell>
        </row>
        <row r="29">
          <cell r="B29">
            <v>21</v>
          </cell>
          <cell r="C29" t="str">
            <v>Болдырев</v>
          </cell>
          <cell r="D29" t="str">
            <v>Матвей</v>
          </cell>
          <cell r="E29" t="str">
            <v xml:space="preserve">СПБ </v>
          </cell>
          <cell r="F29">
            <v>39320</v>
          </cell>
          <cell r="G29">
            <v>10114021561</v>
          </cell>
        </row>
        <row r="30">
          <cell r="B30">
            <v>22</v>
          </cell>
          <cell r="C30" t="str">
            <v>Гречишкин</v>
          </cell>
          <cell r="D30" t="str">
            <v>Вадим</v>
          </cell>
          <cell r="E30" t="str">
            <v xml:space="preserve">СПБ </v>
          </cell>
          <cell r="F30">
            <v>39274</v>
          </cell>
          <cell r="G30">
            <v>10120261186</v>
          </cell>
        </row>
        <row r="31">
          <cell r="B31">
            <v>23</v>
          </cell>
          <cell r="C31" t="str">
            <v>Попов</v>
          </cell>
          <cell r="D31" t="str">
            <v>Марк</v>
          </cell>
          <cell r="E31" t="str">
            <v xml:space="preserve">СПБ </v>
          </cell>
          <cell r="F31">
            <v>39219</v>
          </cell>
          <cell r="G31">
            <v>10111625257</v>
          </cell>
        </row>
        <row r="32">
          <cell r="B32">
            <v>88</v>
          </cell>
          <cell r="C32" t="str">
            <v>Сырица</v>
          </cell>
          <cell r="D32" t="str">
            <v>Глеб</v>
          </cell>
          <cell r="E32" t="str">
            <v xml:space="preserve">СПБ </v>
          </cell>
          <cell r="F32">
            <v>36630</v>
          </cell>
          <cell r="G32">
            <v>10034936653</v>
          </cell>
        </row>
        <row r="34">
          <cell r="B34">
            <v>24</v>
          </cell>
          <cell r="C34" t="str">
            <v>Клюев</v>
          </cell>
          <cell r="D34" t="str">
            <v>Артем</v>
          </cell>
          <cell r="E34" t="str">
            <v>СПБ-Лицей</v>
          </cell>
          <cell r="F34">
            <v>39917</v>
          </cell>
          <cell r="G34">
            <v>10141468319</v>
          </cell>
        </row>
        <row r="35">
          <cell r="B35">
            <v>26</v>
          </cell>
          <cell r="C35" t="str">
            <v>Яковлев</v>
          </cell>
          <cell r="D35" t="str">
            <v>Матвей</v>
          </cell>
          <cell r="E35" t="str">
            <v>СПБ-Лицей</v>
          </cell>
          <cell r="F35">
            <v>39469</v>
          </cell>
          <cell r="G35">
            <v>10125312260</v>
          </cell>
        </row>
        <row r="36">
          <cell r="B36">
            <v>27</v>
          </cell>
          <cell r="C36" t="str">
            <v>Свиловский</v>
          </cell>
          <cell r="D36" t="str">
            <v>Данил</v>
          </cell>
          <cell r="E36" t="str">
            <v>СПБ-Лицей</v>
          </cell>
          <cell r="F36">
            <v>39525</v>
          </cell>
          <cell r="G36">
            <v>10125311957</v>
          </cell>
        </row>
        <row r="37">
          <cell r="B37">
            <v>28</v>
          </cell>
          <cell r="C37" t="str">
            <v>Свиловский</v>
          </cell>
          <cell r="D37" t="str">
            <v>Денис</v>
          </cell>
          <cell r="E37" t="str">
            <v>СПБ-Лицей</v>
          </cell>
          <cell r="F37">
            <v>39525</v>
          </cell>
          <cell r="G37">
            <v>10125311856</v>
          </cell>
        </row>
        <row r="38">
          <cell r="B38">
            <v>29</v>
          </cell>
          <cell r="C38" t="str">
            <v>Новолодский</v>
          </cell>
          <cell r="D38" t="str">
            <v>Ростислав</v>
          </cell>
          <cell r="E38" t="str">
            <v>СПБ-Лицей</v>
          </cell>
          <cell r="F38">
            <v>39586</v>
          </cell>
          <cell r="G38">
            <v>10125311654</v>
          </cell>
        </row>
        <row r="39">
          <cell r="B39">
            <v>30</v>
          </cell>
          <cell r="C39" t="str">
            <v>Блохин</v>
          </cell>
          <cell r="D39" t="str">
            <v>Кирилл</v>
          </cell>
          <cell r="E39" t="str">
            <v>СПБ-Лицей</v>
          </cell>
          <cell r="F39">
            <v>39608</v>
          </cell>
          <cell r="G39">
            <v>10115493638</v>
          </cell>
        </row>
        <row r="40">
          <cell r="B40">
            <v>31</v>
          </cell>
          <cell r="C40" t="str">
            <v xml:space="preserve">Смирнов </v>
          </cell>
          <cell r="D40" t="str">
            <v>Андрей</v>
          </cell>
          <cell r="E40" t="str">
            <v>СПБ-Лицей</v>
          </cell>
          <cell r="F40">
            <v>39974</v>
          </cell>
          <cell r="G40">
            <v>10095059475</v>
          </cell>
        </row>
        <row r="41">
          <cell r="B41">
            <v>32</v>
          </cell>
          <cell r="C41" t="str">
            <v>Скорняков</v>
          </cell>
          <cell r="D41" t="str">
            <v>Борис</v>
          </cell>
          <cell r="E41" t="str">
            <v>СПБ-Лицей</v>
          </cell>
          <cell r="F41">
            <v>39956</v>
          </cell>
          <cell r="G41" t="str">
            <v> 10137272259</v>
          </cell>
        </row>
        <row r="42">
          <cell r="B42">
            <v>33</v>
          </cell>
          <cell r="C42" t="str">
            <v>Клишов</v>
          </cell>
          <cell r="D42" t="str">
            <v>Николай</v>
          </cell>
          <cell r="E42" t="str">
            <v>СПБ-Лицей</v>
          </cell>
          <cell r="F42">
            <v>39955</v>
          </cell>
          <cell r="G42">
            <v>10137306716</v>
          </cell>
        </row>
        <row r="43">
          <cell r="B43">
            <v>34</v>
          </cell>
          <cell r="C43" t="str">
            <v xml:space="preserve">Вешняков </v>
          </cell>
          <cell r="D43" t="str">
            <v>Даниил</v>
          </cell>
          <cell r="E43" t="str">
            <v>СПБ-Лицей</v>
          </cell>
          <cell r="F43">
            <v>39527</v>
          </cell>
          <cell r="G43">
            <v>10137307322</v>
          </cell>
        </row>
        <row r="44">
          <cell r="B44">
            <v>35</v>
          </cell>
          <cell r="C44" t="str">
            <v>Яцина</v>
          </cell>
          <cell r="D44" t="str">
            <v>Артём</v>
          </cell>
          <cell r="E44" t="str">
            <v>СПБ-Лицей</v>
          </cell>
          <cell r="F44">
            <v>40126</v>
          </cell>
        </row>
        <row r="45">
          <cell r="B45">
            <v>36</v>
          </cell>
          <cell r="C45" t="str">
            <v>Круглов</v>
          </cell>
          <cell r="D45" t="str">
            <v>Сергей</v>
          </cell>
          <cell r="E45" t="str">
            <v>СПБ-Лицей</v>
          </cell>
          <cell r="F45">
            <v>39918</v>
          </cell>
        </row>
        <row r="46">
          <cell r="B46">
            <v>37</v>
          </cell>
          <cell r="C46" t="str">
            <v>Зырянов</v>
          </cell>
          <cell r="D46" t="str">
            <v>Кирилл</v>
          </cell>
          <cell r="E46" t="str">
            <v>СПБ-Лицей</v>
          </cell>
          <cell r="F46">
            <v>40324</v>
          </cell>
        </row>
        <row r="47">
          <cell r="B47">
            <v>38</v>
          </cell>
          <cell r="C47" t="str">
            <v>Сысоев</v>
          </cell>
          <cell r="D47" t="str">
            <v>Игнат</v>
          </cell>
          <cell r="E47" t="str">
            <v>СПБ-Лицей</v>
          </cell>
          <cell r="F47">
            <v>40289</v>
          </cell>
        </row>
        <row r="48">
          <cell r="B48">
            <v>39</v>
          </cell>
          <cell r="C48" t="str">
            <v>Константинов</v>
          </cell>
          <cell r="D48" t="str">
            <v>Феликс</v>
          </cell>
          <cell r="E48" t="str">
            <v>СПБ-Лицей</v>
          </cell>
          <cell r="F48">
            <v>40254</v>
          </cell>
        </row>
        <row r="49">
          <cell r="B49">
            <v>72</v>
          </cell>
          <cell r="C49" t="str">
            <v>Петухов</v>
          </cell>
          <cell r="D49" t="str">
            <v>Максим</v>
          </cell>
          <cell r="E49" t="str">
            <v>СПБ-Лицей</v>
          </cell>
          <cell r="F49">
            <v>40387</v>
          </cell>
        </row>
        <row r="51">
          <cell r="B51">
            <v>40</v>
          </cell>
          <cell r="C51" t="str">
            <v>Иванченко</v>
          </cell>
          <cell r="D51" t="str">
            <v>Алёна</v>
          </cell>
          <cell r="E51" t="str">
            <v xml:space="preserve">СПБ </v>
          </cell>
          <cell r="F51">
            <v>37941</v>
          </cell>
          <cell r="G51">
            <v>10054263400</v>
          </cell>
        </row>
        <row r="52">
          <cell r="B52">
            <v>41</v>
          </cell>
          <cell r="C52" t="str">
            <v>Валгонен</v>
          </cell>
          <cell r="D52" t="str">
            <v>Валерия</v>
          </cell>
          <cell r="E52" t="str">
            <v xml:space="preserve">СПБ </v>
          </cell>
          <cell r="F52">
            <v>37678</v>
          </cell>
          <cell r="G52">
            <v>10049916685</v>
          </cell>
        </row>
        <row r="53">
          <cell r="B53">
            <v>42</v>
          </cell>
          <cell r="C53" t="str">
            <v>Смирнова</v>
          </cell>
          <cell r="D53" t="str">
            <v>Диана</v>
          </cell>
          <cell r="E53" t="str">
            <v xml:space="preserve">СПБ </v>
          </cell>
          <cell r="F53">
            <v>38505</v>
          </cell>
          <cell r="G53">
            <v>10094559422</v>
          </cell>
        </row>
        <row r="54">
          <cell r="B54">
            <v>43</v>
          </cell>
          <cell r="C54" t="str">
            <v>Даньшина</v>
          </cell>
          <cell r="D54" t="str">
            <v>Полина</v>
          </cell>
          <cell r="E54" t="str">
            <v xml:space="preserve">СПБ </v>
          </cell>
          <cell r="F54">
            <v>39137</v>
          </cell>
          <cell r="G54">
            <v>10111632836</v>
          </cell>
        </row>
        <row r="55">
          <cell r="B55">
            <v>44</v>
          </cell>
          <cell r="C55" t="str">
            <v>Кокарева</v>
          </cell>
          <cell r="D55" t="str">
            <v>Аглая</v>
          </cell>
          <cell r="E55" t="str">
            <v xml:space="preserve">СПБ </v>
          </cell>
          <cell r="F55">
            <v>39348</v>
          </cell>
          <cell r="G55">
            <v>10111631927</v>
          </cell>
        </row>
        <row r="56">
          <cell r="B56">
            <v>45</v>
          </cell>
          <cell r="C56" t="str">
            <v>Чертихина</v>
          </cell>
          <cell r="D56" t="str">
            <v>Юлия</v>
          </cell>
          <cell r="E56" t="str">
            <v xml:space="preserve">СПБ </v>
          </cell>
          <cell r="F56">
            <v>39121</v>
          </cell>
          <cell r="G56">
            <v>10080748238</v>
          </cell>
        </row>
        <row r="57">
          <cell r="B57">
            <v>46</v>
          </cell>
          <cell r="C57" t="str">
            <v>Новолодская</v>
          </cell>
          <cell r="D57" t="str">
            <v>Ангелина</v>
          </cell>
          <cell r="E57" t="str">
            <v xml:space="preserve">СПБ </v>
          </cell>
          <cell r="F57">
            <v>40017</v>
          </cell>
          <cell r="G57">
            <v>10124975083</v>
          </cell>
        </row>
        <row r="58">
          <cell r="B58">
            <v>47</v>
          </cell>
          <cell r="C58" t="str">
            <v xml:space="preserve">Ившичева </v>
          </cell>
          <cell r="D58" t="str">
            <v>Яна</v>
          </cell>
          <cell r="E58" t="str">
            <v xml:space="preserve">СПБ </v>
          </cell>
          <cell r="F58">
            <v>39562</v>
          </cell>
          <cell r="G58">
            <v>10125032576</v>
          </cell>
        </row>
        <row r="59">
          <cell r="B59">
            <v>48</v>
          </cell>
          <cell r="C59" t="str">
            <v>Павловская</v>
          </cell>
          <cell r="D59" t="str">
            <v>Мария</v>
          </cell>
          <cell r="E59" t="str">
            <v xml:space="preserve">СПБ </v>
          </cell>
          <cell r="F59">
            <v>39749</v>
          </cell>
          <cell r="G59">
            <v>10124975487</v>
          </cell>
        </row>
        <row r="60">
          <cell r="B60">
            <v>49</v>
          </cell>
          <cell r="C60" t="str">
            <v>Грибова</v>
          </cell>
          <cell r="D60" t="str">
            <v>Марина</v>
          </cell>
          <cell r="E60" t="str">
            <v xml:space="preserve">СПБ </v>
          </cell>
          <cell r="F60">
            <v>39488</v>
          </cell>
          <cell r="G60">
            <v>10137268320</v>
          </cell>
        </row>
        <row r="61">
          <cell r="B61">
            <v>50</v>
          </cell>
          <cell r="C61" t="str">
            <v>Алексеева</v>
          </cell>
          <cell r="D61" t="str">
            <v>Васса</v>
          </cell>
          <cell r="E61" t="str">
            <v xml:space="preserve">СПБ </v>
          </cell>
          <cell r="F61">
            <v>39897</v>
          </cell>
          <cell r="G61">
            <v>10137270643</v>
          </cell>
        </row>
        <row r="62">
          <cell r="B62">
            <v>51</v>
          </cell>
          <cell r="C62" t="str">
            <v xml:space="preserve">Соломатина </v>
          </cell>
          <cell r="D62" t="str">
            <v>Олеся</v>
          </cell>
          <cell r="E62" t="str">
            <v xml:space="preserve">СПБ </v>
          </cell>
          <cell r="F62">
            <v>39844</v>
          </cell>
          <cell r="G62">
            <v>10137270845</v>
          </cell>
        </row>
        <row r="63">
          <cell r="B63">
            <v>52</v>
          </cell>
          <cell r="C63" t="str">
            <v xml:space="preserve">Костина </v>
          </cell>
          <cell r="D63" t="str">
            <v>Ольга</v>
          </cell>
          <cell r="E63" t="str">
            <v xml:space="preserve">СПБ </v>
          </cell>
          <cell r="F63">
            <v>40018</v>
          </cell>
          <cell r="G63">
            <v>10137271047</v>
          </cell>
        </row>
        <row r="64">
          <cell r="B64">
            <v>53</v>
          </cell>
          <cell r="C64" t="str">
            <v>Деменкова</v>
          </cell>
          <cell r="D64" t="str">
            <v>Анастасия</v>
          </cell>
          <cell r="E64" t="str">
            <v xml:space="preserve">СПБ </v>
          </cell>
          <cell r="F64">
            <v>39967</v>
          </cell>
          <cell r="G64">
            <v>10127774848</v>
          </cell>
        </row>
        <row r="65">
          <cell r="B65">
            <v>54</v>
          </cell>
          <cell r="C65" t="str">
            <v>Васюкова</v>
          </cell>
          <cell r="D65" t="str">
            <v>Валерия</v>
          </cell>
          <cell r="E65" t="str">
            <v xml:space="preserve">СПБ </v>
          </cell>
          <cell r="F65">
            <v>39814</v>
          </cell>
          <cell r="G65">
            <v>10127617931</v>
          </cell>
        </row>
        <row r="66">
          <cell r="B66">
            <v>55</v>
          </cell>
          <cell r="C66" t="str">
            <v>Реппо</v>
          </cell>
          <cell r="D66" t="str">
            <v>Эрика</v>
          </cell>
          <cell r="E66" t="str">
            <v xml:space="preserve">СПБ </v>
          </cell>
          <cell r="F66">
            <v>40295</v>
          </cell>
        </row>
        <row r="67">
          <cell r="B67">
            <v>56</v>
          </cell>
          <cell r="C67" t="str">
            <v>Королева</v>
          </cell>
          <cell r="D67" t="str">
            <v>София</v>
          </cell>
          <cell r="E67" t="str">
            <v xml:space="preserve">СПБ </v>
          </cell>
          <cell r="F67">
            <v>40324</v>
          </cell>
          <cell r="G67">
            <v>10117163856</v>
          </cell>
        </row>
        <row r="68">
          <cell r="B68">
            <v>57</v>
          </cell>
          <cell r="C68" t="str">
            <v>Голыбина</v>
          </cell>
          <cell r="D68" t="str">
            <v>Валентина</v>
          </cell>
          <cell r="E68" t="str">
            <v xml:space="preserve">СПБ </v>
          </cell>
          <cell r="F68">
            <v>40463</v>
          </cell>
        </row>
        <row r="70">
          <cell r="B70">
            <v>112</v>
          </cell>
          <cell r="C70" t="str">
            <v>Гречишкин</v>
          </cell>
          <cell r="D70" t="str">
            <v>Кирилл</v>
          </cell>
          <cell r="E70" t="str">
            <v xml:space="preserve">СПБ </v>
          </cell>
          <cell r="F70">
            <v>40405</v>
          </cell>
        </row>
        <row r="71">
          <cell r="B71">
            <v>113</v>
          </cell>
          <cell r="C71" t="str">
            <v>Смирнов</v>
          </cell>
          <cell r="D71" t="str">
            <v>Владимир</v>
          </cell>
          <cell r="E71" t="str">
            <v xml:space="preserve">СПБ </v>
          </cell>
          <cell r="F71">
            <v>40375</v>
          </cell>
        </row>
        <row r="78">
          <cell r="B78">
            <v>116</v>
          </cell>
          <cell r="C78" t="str">
            <v>Гарбуз</v>
          </cell>
          <cell r="D78" t="str">
            <v>Даниил</v>
          </cell>
          <cell r="E78" t="str">
            <v>СПБ-Сестр</v>
          </cell>
          <cell r="F78">
            <v>39643</v>
          </cell>
          <cell r="G78">
            <v>10116160918</v>
          </cell>
        </row>
        <row r="79">
          <cell r="B79">
            <v>133</v>
          </cell>
          <cell r="C79" t="str">
            <v>Рябов</v>
          </cell>
          <cell r="D79" t="str">
            <v>Александр</v>
          </cell>
          <cell r="E79" t="str">
            <v>СПБ-Сестр</v>
          </cell>
          <cell r="F79">
            <v>39205</v>
          </cell>
          <cell r="G79">
            <v>10105798688</v>
          </cell>
        </row>
        <row r="80">
          <cell r="B80">
            <v>134</v>
          </cell>
          <cell r="C80" t="str">
            <v>Грамарчук</v>
          </cell>
          <cell r="D80" t="str">
            <v>Трофим</v>
          </cell>
          <cell r="E80" t="str">
            <v>СПБ-Сестр</v>
          </cell>
          <cell r="F80">
            <v>39120</v>
          </cell>
          <cell r="G80">
            <v>10116165463</v>
          </cell>
        </row>
        <row r="81">
          <cell r="B81">
            <v>135</v>
          </cell>
          <cell r="C81" t="str">
            <v>Хворостов</v>
          </cell>
          <cell r="D81" t="str">
            <v>Богдан</v>
          </cell>
          <cell r="E81" t="str">
            <v>СПБ-Сестр</v>
          </cell>
          <cell r="F81">
            <v>39137</v>
          </cell>
          <cell r="G81">
            <v>10106037350</v>
          </cell>
        </row>
        <row r="82">
          <cell r="B82">
            <v>136</v>
          </cell>
          <cell r="C82" t="str">
            <v>Колоколов</v>
          </cell>
          <cell r="D82" t="str">
            <v>Максим</v>
          </cell>
          <cell r="E82" t="str">
            <v>СПБ-Сестр</v>
          </cell>
          <cell r="F82">
            <v>39203</v>
          </cell>
          <cell r="G82">
            <v>10114922954</v>
          </cell>
        </row>
        <row r="83">
          <cell r="B83">
            <v>137</v>
          </cell>
          <cell r="C83" t="str">
            <v>Продченко</v>
          </cell>
          <cell r="D83" t="str">
            <v>Павел</v>
          </cell>
          <cell r="E83" t="str">
            <v>СПБ-Сестр</v>
          </cell>
          <cell r="F83">
            <v>39126</v>
          </cell>
          <cell r="G83">
            <v>10125033081</v>
          </cell>
        </row>
        <row r="85">
          <cell r="B85">
            <v>64</v>
          </cell>
          <cell r="C85" t="str">
            <v>Романов</v>
          </cell>
          <cell r="D85" t="str">
            <v>Роман</v>
          </cell>
          <cell r="E85" t="str">
            <v xml:space="preserve"> Беларусь</v>
          </cell>
          <cell r="F85">
            <v>34518</v>
          </cell>
          <cell r="G85">
            <v>10007891336</v>
          </cell>
        </row>
        <row r="86">
          <cell r="B86">
            <v>65</v>
          </cell>
          <cell r="C86" t="str">
            <v xml:space="preserve">Тишков </v>
          </cell>
          <cell r="D86" t="str">
            <v>Роман</v>
          </cell>
          <cell r="E86" t="str">
            <v xml:space="preserve"> Беларусь</v>
          </cell>
          <cell r="F86">
            <v>34670</v>
          </cell>
          <cell r="G86">
            <v>10009033209</v>
          </cell>
        </row>
        <row r="87">
          <cell r="B87">
            <v>66</v>
          </cell>
          <cell r="C87" t="str">
            <v>Мазур</v>
          </cell>
          <cell r="D87" t="str">
            <v>Денис</v>
          </cell>
          <cell r="E87" t="str">
            <v xml:space="preserve"> Беларусь</v>
          </cell>
          <cell r="F87">
            <v>36635</v>
          </cell>
          <cell r="G87">
            <v>10056107915</v>
          </cell>
        </row>
        <row r="88">
          <cell r="B88">
            <v>67</v>
          </cell>
          <cell r="C88" t="str">
            <v>Ярош</v>
          </cell>
          <cell r="D88" t="str">
            <v>Владислав</v>
          </cell>
          <cell r="E88" t="str">
            <v xml:space="preserve"> Беларусь</v>
          </cell>
          <cell r="F88">
            <v>38705</v>
          </cell>
          <cell r="G88">
            <v>10079412264</v>
          </cell>
        </row>
        <row r="89">
          <cell r="B89">
            <v>68</v>
          </cell>
          <cell r="C89" t="str">
            <v xml:space="preserve">Бирюк </v>
          </cell>
          <cell r="D89" t="str">
            <v>Каролина</v>
          </cell>
          <cell r="E89" t="str">
            <v xml:space="preserve"> Беларусь</v>
          </cell>
          <cell r="F89">
            <v>35906</v>
          </cell>
          <cell r="G89">
            <v>10010177809</v>
          </cell>
        </row>
        <row r="90">
          <cell r="B90">
            <v>69</v>
          </cell>
          <cell r="C90" t="str">
            <v>Колесова</v>
          </cell>
          <cell r="D90" t="str">
            <v>Анастасия</v>
          </cell>
          <cell r="E90" t="str">
            <v xml:space="preserve"> Беларусь</v>
          </cell>
          <cell r="F90">
            <v>36679</v>
          </cell>
          <cell r="G90">
            <v>10014585649</v>
          </cell>
        </row>
        <row r="92">
          <cell r="B92">
            <v>83</v>
          </cell>
          <cell r="C92" t="str">
            <v>Иванченко</v>
          </cell>
          <cell r="D92" t="str">
            <v>Дмитрий</v>
          </cell>
          <cell r="E92" t="str">
            <v>ВК "МИНСК"</v>
          </cell>
          <cell r="F92">
            <v>37422</v>
          </cell>
          <cell r="G92">
            <v>10088408814</v>
          </cell>
        </row>
        <row r="93">
          <cell r="B93">
            <v>84</v>
          </cell>
          <cell r="C93" t="str">
            <v>Климчик</v>
          </cell>
          <cell r="D93" t="str">
            <v>Антон</v>
          </cell>
          <cell r="E93" t="str">
            <v>ВК "МИНСК"</v>
          </cell>
          <cell r="F93">
            <v>38220</v>
          </cell>
          <cell r="G93">
            <v>10085157593</v>
          </cell>
        </row>
        <row r="94">
          <cell r="B94">
            <v>85</v>
          </cell>
          <cell r="C94" t="str">
            <v>Кириевич</v>
          </cell>
          <cell r="D94" t="str">
            <v>Артур</v>
          </cell>
          <cell r="E94" t="str">
            <v>ВК "МИНСК"</v>
          </cell>
          <cell r="F94">
            <v>36850</v>
          </cell>
          <cell r="G94">
            <v>10015978510</v>
          </cell>
        </row>
        <row r="95">
          <cell r="B95">
            <v>86</v>
          </cell>
          <cell r="C95" t="str">
            <v>Марчук</v>
          </cell>
          <cell r="D95" t="str">
            <v>Денис</v>
          </cell>
          <cell r="E95" t="str">
            <v>ВК "МИНСК"</v>
          </cell>
          <cell r="F95">
            <v>36665</v>
          </cell>
          <cell r="G95">
            <v>10015979419</v>
          </cell>
        </row>
        <row r="96">
          <cell r="B96">
            <v>87</v>
          </cell>
          <cell r="C96" t="str">
            <v>Шпаковский</v>
          </cell>
          <cell r="D96" t="str">
            <v>Вячеслав</v>
          </cell>
          <cell r="E96" t="str">
            <v>ВК "МИНСК"</v>
          </cell>
          <cell r="F96">
            <v>38263</v>
          </cell>
          <cell r="G96">
            <v>10076180346</v>
          </cell>
        </row>
        <row r="98">
          <cell r="B98">
            <v>95</v>
          </cell>
          <cell r="C98" t="str">
            <v xml:space="preserve">Солина </v>
          </cell>
          <cell r="D98" t="str">
            <v xml:space="preserve">Ангелна </v>
          </cell>
          <cell r="E98" t="str">
            <v>ВК "МИНСК"</v>
          </cell>
          <cell r="F98">
            <v>38798</v>
          </cell>
          <cell r="G98">
            <v>10103782607</v>
          </cell>
        </row>
        <row r="99">
          <cell r="B99">
            <v>96</v>
          </cell>
          <cell r="C99" t="str">
            <v xml:space="preserve">Семенчукова </v>
          </cell>
          <cell r="D99" t="str">
            <v>Екатерина</v>
          </cell>
          <cell r="E99" t="str">
            <v>ВК "МИНСК"</v>
          </cell>
          <cell r="F99">
            <v>38987</v>
          </cell>
          <cell r="G99">
            <v>10107401515</v>
          </cell>
        </row>
        <row r="100">
          <cell r="B100">
            <v>97</v>
          </cell>
          <cell r="C100" t="str">
            <v>Конрад</v>
          </cell>
          <cell r="D100" t="str">
            <v>Полина</v>
          </cell>
          <cell r="E100" t="str">
            <v>ВК "МИНСК"</v>
          </cell>
          <cell r="F100">
            <v>38657</v>
          </cell>
          <cell r="G100">
            <v>10085176690</v>
          </cell>
        </row>
        <row r="101">
          <cell r="B101">
            <v>103</v>
          </cell>
          <cell r="C101" t="str">
            <v>Сакун</v>
          </cell>
          <cell r="D101" t="str">
            <v>Аделина</v>
          </cell>
          <cell r="E101" t="str">
            <v>ВК "МИНСК"</v>
          </cell>
          <cell r="F101">
            <v>39035</v>
          </cell>
          <cell r="G101">
            <v>10094470607</v>
          </cell>
        </row>
        <row r="106">
          <cell r="B106">
            <v>140</v>
          </cell>
          <cell r="C106" t="str">
            <v>Козлова</v>
          </cell>
          <cell r="D106" t="str">
            <v>Карина</v>
          </cell>
          <cell r="E106" t="str">
            <v>ГБОУ ШИОР</v>
          </cell>
          <cell r="F106">
            <v>38787</v>
          </cell>
        </row>
        <row r="107">
          <cell r="B107">
            <v>142</v>
          </cell>
          <cell r="C107" t="str">
            <v>Лосева</v>
          </cell>
          <cell r="D107" t="str">
            <v>Анфиса</v>
          </cell>
          <cell r="E107" t="str">
            <v>ГБОУ ШИОР</v>
          </cell>
          <cell r="F107">
            <v>39524</v>
          </cell>
        </row>
        <row r="108">
          <cell r="B108">
            <v>139</v>
          </cell>
          <cell r="C108" t="str">
            <v>Голков</v>
          </cell>
          <cell r="D108" t="str">
            <v>Михаил</v>
          </cell>
          <cell r="E108" t="str">
            <v>ГБОУ ШИОР</v>
          </cell>
          <cell r="F108">
            <v>38749</v>
          </cell>
        </row>
        <row r="109">
          <cell r="B109">
            <v>150</v>
          </cell>
          <cell r="C109" t="str">
            <v xml:space="preserve">Пушкарев </v>
          </cell>
          <cell r="D109" t="str">
            <v>Ярослав</v>
          </cell>
          <cell r="E109" t="str">
            <v>ГБОУ ШИОР</v>
          </cell>
          <cell r="F109">
            <v>39552</v>
          </cell>
        </row>
        <row r="110">
          <cell r="B110">
            <v>151</v>
          </cell>
          <cell r="C110" t="str">
            <v>Шекелашвили</v>
          </cell>
          <cell r="D110" t="str">
            <v>Александр</v>
          </cell>
          <cell r="E110" t="str">
            <v>ГБОУ ШИОР</v>
          </cell>
          <cell r="F110">
            <v>39949</v>
          </cell>
        </row>
        <row r="111">
          <cell r="B111">
            <v>60</v>
          </cell>
          <cell r="C111" t="str">
            <v>Сибаева</v>
          </cell>
          <cell r="D111" t="str">
            <v>Снежана</v>
          </cell>
          <cell r="E111" t="str">
            <v>СПБ ГБПОУ УОР № 1</v>
          </cell>
          <cell r="F111">
            <v>39402</v>
          </cell>
          <cell r="G111">
            <v>10143149146</v>
          </cell>
        </row>
        <row r="112">
          <cell r="B112">
            <v>61</v>
          </cell>
          <cell r="C112" t="str">
            <v xml:space="preserve">Мокеев </v>
          </cell>
          <cell r="D112" t="str">
            <v>Захар</v>
          </cell>
          <cell r="E112" t="str">
            <v>СПБ ГБПОУ УОР № 1</v>
          </cell>
          <cell r="F112">
            <v>39466</v>
          </cell>
          <cell r="G112">
            <v>10142216936</v>
          </cell>
        </row>
        <row r="113">
          <cell r="B113">
            <v>62</v>
          </cell>
          <cell r="C113" t="str">
            <v>Раев</v>
          </cell>
          <cell r="D113" t="str">
            <v>Фома</v>
          </cell>
          <cell r="E113" t="str">
            <v>СПБ ГБПОУ УОР № 1</v>
          </cell>
          <cell r="F113">
            <v>40048</v>
          </cell>
          <cell r="G113">
            <v>10142424474</v>
          </cell>
        </row>
        <row r="114">
          <cell r="B114">
            <v>63</v>
          </cell>
          <cell r="C114" t="str">
            <v>Надршин</v>
          </cell>
          <cell r="D114" t="str">
            <v>Тимур</v>
          </cell>
          <cell r="E114" t="str">
            <v>СПБ ГБПОУ УОР № 1</v>
          </cell>
          <cell r="F114">
            <v>39816</v>
          </cell>
        </row>
        <row r="115">
          <cell r="B115">
            <v>24</v>
          </cell>
          <cell r="C115" t="str">
            <v>Павловский</v>
          </cell>
          <cell r="D115" t="str">
            <v>Дмитрий</v>
          </cell>
          <cell r="E115" t="str">
            <v>СПБ ГБПОУ УОР № 1</v>
          </cell>
          <cell r="F115">
            <v>39347</v>
          </cell>
        </row>
        <row r="116">
          <cell r="B116">
            <v>144</v>
          </cell>
          <cell r="C116" t="str">
            <v>Рулева</v>
          </cell>
          <cell r="D116" t="str">
            <v>Анастасия</v>
          </cell>
          <cell r="E116" t="str">
            <v>ГБОУ ШИОР</v>
          </cell>
          <cell r="F116">
            <v>39954</v>
          </cell>
        </row>
        <row r="117">
          <cell r="B117">
            <v>141</v>
          </cell>
          <cell r="C117" t="str">
            <v>Колоницкая</v>
          </cell>
          <cell r="D117" t="str">
            <v>Виктория</v>
          </cell>
          <cell r="E117" t="str">
            <v>ГБОУ ШИОР</v>
          </cell>
          <cell r="F117">
            <v>39295</v>
          </cell>
        </row>
        <row r="167">
          <cell r="D167" t="str">
            <v>Гл. судья, ВК   - Соловьев Г.Н. _______________</v>
          </cell>
        </row>
        <row r="168">
          <cell r="D168" t="str">
            <v>Судья на финише, ВК -Валова А.С.___________________</v>
          </cell>
        </row>
        <row r="169">
          <cell r="D169" t="str">
            <v>Гл. секретарь,  ВК - Михайлова И.Н.___________________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B90"/>
  <sheetViews>
    <sheetView tabSelected="1" topLeftCell="A17" zoomScaleNormal="100" workbookViewId="0">
      <selection activeCell="U42" sqref="U42"/>
    </sheetView>
  </sheetViews>
  <sheetFormatPr defaultRowHeight="12.75" x14ac:dyDescent="0.2"/>
  <cols>
    <col min="1" max="1" width="7" customWidth="1"/>
    <col min="2" max="2" width="4.7109375" customWidth="1"/>
    <col min="3" max="3" width="12.28515625" customWidth="1"/>
    <col min="4" max="4" width="20.5703125" customWidth="1"/>
    <col min="5" max="5" width="10.42578125" customWidth="1"/>
    <col min="6" max="6" width="7.5703125" customWidth="1"/>
    <col min="7" max="7" width="21.28515625" customWidth="1"/>
    <col min="13" max="13" width="10.42578125" bestFit="1" customWidth="1"/>
    <col min="14" max="14" width="9.7109375" customWidth="1"/>
    <col min="15" max="15" width="13.42578125" customWidth="1"/>
    <col min="17" max="17" width="9.85546875" bestFit="1" customWidth="1"/>
    <col min="20" max="25" width="4.7109375" customWidth="1"/>
    <col min="26" max="26" width="3.140625" customWidth="1"/>
    <col min="28" max="28" width="5.42578125" customWidth="1"/>
    <col min="29" max="29" width="4.42578125" customWidth="1"/>
  </cols>
  <sheetData>
    <row r="1" spans="1:20" ht="2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20" ht="6.6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20" ht="21" x14ac:dyDescent="0.2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20" ht="10.1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20" ht="11.45" customHeight="1" x14ac:dyDescent="0.2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</row>
    <row r="6" spans="1:20" ht="23.25" customHeight="1" x14ac:dyDescent="0.2">
      <c r="A6" s="140" t="s">
        <v>62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20" ht="21" x14ac:dyDescent="0.2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20" ht="6.6" customHeight="1" thickBot="1" x14ac:dyDescent="0.2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</row>
    <row r="9" spans="1:20" ht="19.5" thickTop="1" x14ac:dyDescent="0.2">
      <c r="A9" s="127" t="s">
        <v>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</row>
    <row r="10" spans="1:20" ht="18.75" x14ac:dyDescent="0.2">
      <c r="A10" s="130" t="s">
        <v>4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/>
    </row>
    <row r="11" spans="1:20" ht="18.75" x14ac:dyDescent="0.2">
      <c r="A11" s="133" t="s">
        <v>63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T11" s="1"/>
    </row>
    <row r="12" spans="1:20" ht="13.5" customHeight="1" x14ac:dyDescent="0.2">
      <c r="A12" s="136" t="s">
        <v>5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8"/>
      <c r="T12" s="1"/>
    </row>
    <row r="13" spans="1:20" ht="15.75" x14ac:dyDescent="0.2">
      <c r="A13" s="117" t="s">
        <v>6</v>
      </c>
      <c r="B13" s="118"/>
      <c r="C13" s="118"/>
      <c r="D13" s="118"/>
      <c r="E13" s="2"/>
      <c r="F13" s="3"/>
      <c r="G13" s="4" t="s">
        <v>7</v>
      </c>
      <c r="H13" s="5"/>
      <c r="I13" s="5"/>
      <c r="J13" s="5"/>
      <c r="K13" s="5"/>
      <c r="L13" s="5"/>
      <c r="M13" s="6"/>
      <c r="N13" s="7"/>
      <c r="O13" s="8" t="s">
        <v>8</v>
      </c>
      <c r="T13" s="1"/>
    </row>
    <row r="14" spans="1:20" ht="15.75" x14ac:dyDescent="0.2">
      <c r="A14" s="119" t="s">
        <v>64</v>
      </c>
      <c r="B14" s="120"/>
      <c r="C14" s="120"/>
      <c r="D14" s="120"/>
      <c r="E14" s="9"/>
      <c r="F14" s="10"/>
      <c r="G14" s="11" t="s">
        <v>9</v>
      </c>
      <c r="H14" s="12"/>
      <c r="I14" s="12"/>
      <c r="J14" s="12"/>
      <c r="K14" s="12"/>
      <c r="L14" s="12"/>
      <c r="M14" s="13"/>
      <c r="N14" s="14"/>
      <c r="O14" s="15" t="s">
        <v>65</v>
      </c>
      <c r="T14" s="1"/>
    </row>
    <row r="15" spans="1:20" ht="15" x14ac:dyDescent="0.2">
      <c r="A15" s="102" t="s">
        <v>10</v>
      </c>
      <c r="B15" s="103"/>
      <c r="C15" s="103"/>
      <c r="D15" s="103"/>
      <c r="E15" s="103"/>
      <c r="F15" s="103"/>
      <c r="G15" s="121"/>
      <c r="H15" s="122" t="s">
        <v>11</v>
      </c>
      <c r="I15" s="123"/>
      <c r="J15" s="123"/>
      <c r="K15" s="123"/>
      <c r="L15" s="123"/>
      <c r="M15" s="123"/>
      <c r="N15" s="123"/>
      <c r="O15" s="124"/>
      <c r="T15" s="1"/>
    </row>
    <row r="16" spans="1:20" ht="15" x14ac:dyDescent="0.2">
      <c r="A16" s="16"/>
      <c r="B16" s="18"/>
      <c r="C16" s="18"/>
      <c r="D16" s="17"/>
      <c r="E16" s="19" t="s">
        <v>5</v>
      </c>
      <c r="F16" s="17"/>
      <c r="G16" s="19"/>
      <c r="H16" s="105" t="s">
        <v>12</v>
      </c>
      <c r="I16" s="106"/>
      <c r="J16" s="106"/>
      <c r="K16" s="106"/>
      <c r="L16" s="106"/>
      <c r="M16" s="106"/>
      <c r="N16" s="106"/>
      <c r="O16" s="107"/>
    </row>
    <row r="17" spans="1:28" ht="15" x14ac:dyDescent="0.2">
      <c r="A17" s="16" t="s">
        <v>13</v>
      </c>
      <c r="B17" s="18"/>
      <c r="C17" s="18"/>
      <c r="D17" s="19"/>
      <c r="E17" s="20"/>
      <c r="F17" s="17"/>
      <c r="G17" s="21" t="s">
        <v>20</v>
      </c>
      <c r="H17" s="105" t="s">
        <v>15</v>
      </c>
      <c r="I17" s="106"/>
      <c r="J17" s="106"/>
      <c r="K17" s="106"/>
      <c r="L17" s="106"/>
      <c r="M17" s="106"/>
      <c r="N17" s="106"/>
      <c r="O17" s="107"/>
      <c r="T17" s="22"/>
    </row>
    <row r="18" spans="1:28" ht="15" x14ac:dyDescent="0.2">
      <c r="A18" s="16" t="s">
        <v>16</v>
      </c>
      <c r="B18" s="18"/>
      <c r="C18" s="18"/>
      <c r="D18" s="19"/>
      <c r="E18" s="20"/>
      <c r="F18" s="17"/>
      <c r="G18" s="21" t="s">
        <v>14</v>
      </c>
      <c r="H18" s="105" t="s">
        <v>18</v>
      </c>
      <c r="I18" s="106"/>
      <c r="J18" s="106"/>
      <c r="K18" s="106"/>
      <c r="L18" s="106"/>
      <c r="M18" s="106"/>
      <c r="N18" s="106"/>
      <c r="O18" s="107"/>
      <c r="T18" s="22"/>
    </row>
    <row r="19" spans="1:28" ht="16.5" thickBot="1" x14ac:dyDescent="0.25">
      <c r="A19" s="16" t="s">
        <v>19</v>
      </c>
      <c r="B19" s="23"/>
      <c r="C19" s="23"/>
      <c r="D19" s="24"/>
      <c r="E19" s="25"/>
      <c r="F19" s="24"/>
      <c r="G19" s="21" t="s">
        <v>17</v>
      </c>
      <c r="H19" s="26" t="s">
        <v>21</v>
      </c>
      <c r="I19" s="27"/>
      <c r="J19" s="27"/>
      <c r="K19" s="27"/>
      <c r="L19" s="27"/>
      <c r="M19" s="28">
        <v>4</v>
      </c>
      <c r="O19" s="29" t="s">
        <v>22</v>
      </c>
      <c r="T19" s="22"/>
    </row>
    <row r="20" spans="1:28" ht="14.25" thickTop="1" thickBot="1" x14ac:dyDescent="0.25">
      <c r="A20" s="30"/>
      <c r="B20" s="31"/>
      <c r="C20" s="31"/>
      <c r="D20" s="30"/>
      <c r="E20" s="32"/>
      <c r="F20" s="30"/>
      <c r="G20" s="30"/>
      <c r="H20" s="33"/>
      <c r="I20" s="33"/>
      <c r="J20" s="33"/>
      <c r="K20" s="33"/>
      <c r="L20" s="33"/>
      <c r="M20" s="34"/>
      <c r="N20" s="30"/>
      <c r="O20" s="30"/>
      <c r="T20" s="22"/>
    </row>
    <row r="21" spans="1:28" x14ac:dyDescent="0.2">
      <c r="A21" s="108" t="s">
        <v>23</v>
      </c>
      <c r="B21" s="110" t="s">
        <v>24</v>
      </c>
      <c r="C21" s="110" t="s">
        <v>25</v>
      </c>
      <c r="D21" s="110" t="s">
        <v>26</v>
      </c>
      <c r="E21" s="112" t="s">
        <v>27</v>
      </c>
      <c r="F21" s="110" t="s">
        <v>28</v>
      </c>
      <c r="G21" s="110" t="s">
        <v>29</v>
      </c>
      <c r="H21" s="114" t="s">
        <v>30</v>
      </c>
      <c r="I21" s="115"/>
      <c r="J21" s="115"/>
      <c r="K21" s="116"/>
      <c r="L21" s="92" t="s">
        <v>31</v>
      </c>
      <c r="M21" s="94" t="s">
        <v>32</v>
      </c>
      <c r="N21" s="96" t="s">
        <v>33</v>
      </c>
      <c r="O21" s="98" t="s">
        <v>34</v>
      </c>
      <c r="T21" s="22"/>
    </row>
    <row r="22" spans="1:28" ht="13.5" thickBot="1" x14ac:dyDescent="0.25">
      <c r="A22" s="109"/>
      <c r="B22" s="111"/>
      <c r="C22" s="111"/>
      <c r="D22" s="111"/>
      <c r="E22" s="113"/>
      <c r="F22" s="111"/>
      <c r="G22" s="111"/>
      <c r="H22" s="35" t="s">
        <v>35</v>
      </c>
      <c r="I22" s="35" t="s">
        <v>36</v>
      </c>
      <c r="J22" s="35" t="s">
        <v>37</v>
      </c>
      <c r="K22" s="35" t="s">
        <v>38</v>
      </c>
      <c r="L22" s="93"/>
      <c r="M22" s="95"/>
      <c r="N22" s="97"/>
      <c r="O22" s="99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22.5" customHeight="1" thickBot="1" x14ac:dyDescent="0.25">
      <c r="A23" s="164">
        <v>1</v>
      </c>
      <c r="B23" s="161">
        <v>1</v>
      </c>
      <c r="C23" s="159">
        <f ca="1">IF(ISBLANK($C23),"",VLOOKUP($C23,[1]список!$B$1:$G$643,6,0))</f>
        <v>10023524100</v>
      </c>
      <c r="D23" s="146" t="s">
        <v>66</v>
      </c>
      <c r="E23" s="158">
        <v>36531</v>
      </c>
      <c r="F23" s="214"/>
      <c r="G23" s="37" t="s">
        <v>94</v>
      </c>
      <c r="H23" s="219"/>
      <c r="I23" s="187"/>
      <c r="J23" s="187"/>
      <c r="K23" s="188"/>
      <c r="L23" s="191"/>
      <c r="M23" s="192"/>
      <c r="N23" s="204" t="s">
        <v>46</v>
      </c>
      <c r="O23" s="167" t="s">
        <v>60</v>
      </c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22.5" customHeight="1" thickBot="1" x14ac:dyDescent="0.25">
      <c r="A24" s="165"/>
      <c r="B24" s="161">
        <v>2</v>
      </c>
      <c r="C24" s="159">
        <f ca="1">IF(ISBLANK($C24),"",VLOOKUP($C24,[1]список!$B$1:$G$643,6,0))</f>
        <v>10015314361</v>
      </c>
      <c r="D24" s="146" t="s">
        <v>67</v>
      </c>
      <c r="E24" s="158">
        <v>36174</v>
      </c>
      <c r="F24" s="215"/>
      <c r="G24" s="37" t="s">
        <v>94</v>
      </c>
      <c r="H24" s="219">
        <v>7.2164351851851849E-4</v>
      </c>
      <c r="J24" s="187">
        <v>1.3666435185185188E-3</v>
      </c>
      <c r="K24" s="187">
        <v>2.0138888888888888E-3</v>
      </c>
      <c r="L24" s="188">
        <v>2.6529398148148146E-3</v>
      </c>
      <c r="M24" s="189">
        <f>4/(HOUR(L24)+MINUTE(L24)/60+SECOND(L24)/3600)</f>
        <v>62.882096069868986</v>
      </c>
      <c r="N24" s="204"/>
      <c r="O24" s="165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22.5" customHeight="1" thickBot="1" x14ac:dyDescent="0.25">
      <c r="A25" s="165"/>
      <c r="B25" s="161">
        <v>7</v>
      </c>
      <c r="C25" s="159">
        <f ca="1">IF(ISBLANK($C25),"",VLOOKUP($C25,[1]список!$B$1:$G$643,6,0))</f>
        <v>10036092771</v>
      </c>
      <c r="D25" s="146" t="s">
        <v>68</v>
      </c>
      <c r="E25" s="158">
        <v>37439</v>
      </c>
      <c r="F25" s="215"/>
      <c r="G25" s="37" t="s">
        <v>94</v>
      </c>
      <c r="H25" s="220"/>
      <c r="I25" s="196">
        <f>J24-H24</f>
        <v>6.4500000000000028E-4</v>
      </c>
      <c r="J25" s="190">
        <f>K24-J24</f>
        <v>6.4724537037037008E-4</v>
      </c>
      <c r="K25" s="190">
        <f>L24-K24</f>
        <v>6.3905092592592572E-4</v>
      </c>
      <c r="M25" s="189"/>
      <c r="N25" s="204"/>
      <c r="O25" s="165"/>
      <c r="Q25" s="84"/>
      <c r="R25" s="203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22.5" customHeight="1" thickBot="1" x14ac:dyDescent="0.25">
      <c r="A26" s="166"/>
      <c r="B26" s="161">
        <v>8</v>
      </c>
      <c r="C26" s="159">
        <f ca="1">IF(ISBLANK($C26),"",VLOOKUP($C26,[1]список!$B$1:$G$643,6,0))</f>
        <v>10036018811</v>
      </c>
      <c r="D26" s="146" t="s">
        <v>69</v>
      </c>
      <c r="E26" s="158">
        <v>37411</v>
      </c>
      <c r="F26" s="216"/>
      <c r="G26" s="145" t="s">
        <v>94</v>
      </c>
      <c r="H26" s="221"/>
      <c r="I26" s="206"/>
      <c r="J26" s="206"/>
      <c r="K26" s="206"/>
      <c r="L26" s="206"/>
      <c r="M26" s="207"/>
      <c r="N26" s="205"/>
      <c r="O26" s="166"/>
      <c r="Q26" s="84"/>
      <c r="R26" s="203"/>
      <c r="S26" s="183"/>
      <c r="T26" s="183"/>
      <c r="U26" s="184"/>
      <c r="V26" s="185"/>
      <c r="W26" s="84"/>
      <c r="X26" s="84"/>
      <c r="Y26" s="84"/>
      <c r="Z26" s="84"/>
      <c r="AA26" s="84"/>
      <c r="AB26" s="84"/>
    </row>
    <row r="27" spans="1:28" ht="22.5" customHeight="1" thickBot="1" x14ac:dyDescent="0.25">
      <c r="A27" s="167">
        <v>2</v>
      </c>
      <c r="B27" s="161">
        <v>3</v>
      </c>
      <c r="C27" s="159">
        <v>10034952922</v>
      </c>
      <c r="D27" s="146" t="s">
        <v>70</v>
      </c>
      <c r="E27" s="158">
        <v>36610</v>
      </c>
      <c r="F27" s="214"/>
      <c r="G27" s="213" t="s">
        <v>95</v>
      </c>
      <c r="H27" s="222"/>
      <c r="I27" s="193"/>
      <c r="J27" s="193"/>
      <c r="K27" s="193"/>
      <c r="L27" s="194"/>
      <c r="M27" s="195"/>
      <c r="N27" s="208" t="s">
        <v>46</v>
      </c>
      <c r="O27" s="167" t="s">
        <v>60</v>
      </c>
      <c r="Q27" s="84"/>
      <c r="R27" s="203"/>
      <c r="S27" s="186"/>
      <c r="T27" s="186"/>
      <c r="U27" s="186"/>
      <c r="V27" s="185"/>
      <c r="W27" s="84"/>
      <c r="X27" s="84"/>
      <c r="Y27" s="84"/>
      <c r="Z27" s="84"/>
      <c r="AA27" s="84"/>
      <c r="AB27" s="84"/>
    </row>
    <row r="28" spans="1:28" ht="22.5" customHeight="1" thickBot="1" x14ac:dyDescent="0.25">
      <c r="A28" s="165"/>
      <c r="B28" s="161">
        <v>5</v>
      </c>
      <c r="C28" s="159">
        <v>10036018912</v>
      </c>
      <c r="D28" s="146" t="s">
        <v>71</v>
      </c>
      <c r="E28" s="158">
        <v>37281</v>
      </c>
      <c r="F28" s="215"/>
      <c r="G28" s="37" t="s">
        <v>94</v>
      </c>
      <c r="H28" s="219">
        <v>7.2248842592592601E-4</v>
      </c>
      <c r="J28" s="187">
        <v>1.3850115740740741E-3</v>
      </c>
      <c r="K28" s="187">
        <v>2.0409143518518519E-3</v>
      </c>
      <c r="L28" s="188">
        <v>2.7077893518518519E-3</v>
      </c>
      <c r="M28" s="189">
        <v>61.538461538461533</v>
      </c>
      <c r="N28" s="204"/>
      <c r="O28" s="165"/>
      <c r="Q28" s="84"/>
      <c r="R28" s="203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22.5" customHeight="1" thickBot="1" x14ac:dyDescent="0.25">
      <c r="A29" s="165"/>
      <c r="B29" s="161">
        <v>6</v>
      </c>
      <c r="C29" s="159">
        <v>10036019013</v>
      </c>
      <c r="D29" s="146" t="s">
        <v>72</v>
      </c>
      <c r="E29" s="158">
        <v>37410</v>
      </c>
      <c r="F29" s="215"/>
      <c r="G29" s="37" t="s">
        <v>94</v>
      </c>
      <c r="H29" s="223"/>
      <c r="I29" s="190">
        <v>6.6252314814814809E-4</v>
      </c>
      <c r="J29" s="190">
        <v>6.5972222222222213E-4</v>
      </c>
      <c r="K29" s="190">
        <v>6.7129629629629625E-4</v>
      </c>
      <c r="M29" s="189"/>
      <c r="N29" s="204"/>
      <c r="O29" s="165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22.5" customHeight="1" thickBot="1" x14ac:dyDescent="0.25">
      <c r="A30" s="166"/>
      <c r="B30" s="161">
        <v>10</v>
      </c>
      <c r="C30" s="159">
        <v>10065490946</v>
      </c>
      <c r="D30" s="146" t="s">
        <v>73</v>
      </c>
      <c r="E30" s="158">
        <v>37676</v>
      </c>
      <c r="F30" s="216"/>
      <c r="G30" s="145" t="s">
        <v>94</v>
      </c>
      <c r="H30" s="224"/>
      <c r="I30" s="199"/>
      <c r="J30" s="199"/>
      <c r="K30" s="200"/>
      <c r="L30" s="201"/>
      <c r="M30" s="155"/>
      <c r="N30" s="205"/>
      <c r="O30" s="166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22.5" customHeight="1" thickBot="1" x14ac:dyDescent="0.25">
      <c r="A31" s="167">
        <v>3</v>
      </c>
      <c r="B31" s="161">
        <v>11</v>
      </c>
      <c r="C31" s="159">
        <v>10090937177</v>
      </c>
      <c r="D31" s="146" t="s">
        <v>74</v>
      </c>
      <c r="E31" s="158">
        <v>38212</v>
      </c>
      <c r="F31" s="214"/>
      <c r="G31" s="213" t="s">
        <v>96</v>
      </c>
      <c r="H31" s="225"/>
      <c r="I31" s="197"/>
      <c r="J31" s="197"/>
      <c r="K31" s="197"/>
      <c r="L31" s="198"/>
      <c r="M31" s="195"/>
      <c r="N31" s="203" t="s">
        <v>46</v>
      </c>
      <c r="O31" s="167" t="s">
        <v>60</v>
      </c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22.5" customHeight="1" thickBot="1" x14ac:dyDescent="0.25">
      <c r="A32" s="165"/>
      <c r="B32" s="161">
        <v>12</v>
      </c>
      <c r="C32" s="159">
        <v>10065490643</v>
      </c>
      <c r="D32" s="146" t="s">
        <v>75</v>
      </c>
      <c r="E32" s="158">
        <v>38183</v>
      </c>
      <c r="F32" s="215"/>
      <c r="G32" s="37" t="s">
        <v>94</v>
      </c>
      <c r="H32" s="226">
        <v>7.2344907407407416E-4</v>
      </c>
      <c r="J32" s="187">
        <v>1.3657407407407409E-3</v>
      </c>
      <c r="K32" s="187">
        <v>2.0361805555555554E-3</v>
      </c>
      <c r="L32" s="188">
        <v>2.7143634259259256E-3</v>
      </c>
      <c r="M32" s="189">
        <v>61.276595744680797</v>
      </c>
      <c r="N32" s="203"/>
      <c r="O32" s="165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22.5" customHeight="1" thickBot="1" x14ac:dyDescent="0.25">
      <c r="A33" s="165"/>
      <c r="B33" s="161">
        <v>14</v>
      </c>
      <c r="C33" s="159">
        <v>10065490441</v>
      </c>
      <c r="D33" s="146" t="s">
        <v>76</v>
      </c>
      <c r="E33" s="158">
        <v>38304</v>
      </c>
      <c r="F33" s="215"/>
      <c r="G33" s="37" t="s">
        <v>94</v>
      </c>
      <c r="H33" s="220"/>
      <c r="I33" s="190">
        <v>6.4229166666666677E-4</v>
      </c>
      <c r="J33" s="190">
        <v>6.7043981481481447E-4</v>
      </c>
      <c r="K33" s="190">
        <v>6.7818287037037022E-4</v>
      </c>
      <c r="M33" s="189"/>
      <c r="N33" s="203"/>
      <c r="O33" s="165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22.5" customHeight="1" thickBot="1" x14ac:dyDescent="0.25">
      <c r="A34" s="166"/>
      <c r="B34" s="161">
        <v>15</v>
      </c>
      <c r="C34" s="159">
        <v>10075644826</v>
      </c>
      <c r="D34" s="146" t="s">
        <v>77</v>
      </c>
      <c r="E34" s="158">
        <v>38042</v>
      </c>
      <c r="F34" s="217"/>
      <c r="G34" s="153" t="s">
        <v>96</v>
      </c>
      <c r="H34" s="169"/>
      <c r="I34" s="154"/>
      <c r="J34" s="154"/>
      <c r="K34" s="154"/>
      <c r="L34" s="154"/>
      <c r="M34" s="202"/>
      <c r="N34" s="203"/>
      <c r="O34" s="166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22.5" customHeight="1" thickBot="1" x14ac:dyDescent="0.25">
      <c r="A35" s="167">
        <v>4</v>
      </c>
      <c r="B35" s="161">
        <v>4</v>
      </c>
      <c r="C35" s="159">
        <v>10010168412</v>
      </c>
      <c r="D35" s="146" t="s">
        <v>78</v>
      </c>
      <c r="E35" s="158">
        <v>36015</v>
      </c>
      <c r="F35" s="214"/>
      <c r="G35" s="149" t="s">
        <v>94</v>
      </c>
      <c r="H35" s="222"/>
      <c r="I35" s="193"/>
      <c r="J35" s="193"/>
      <c r="K35" s="193"/>
      <c r="L35" s="194"/>
      <c r="M35" s="195"/>
      <c r="N35" s="208" t="s">
        <v>46</v>
      </c>
      <c r="O35" s="167" t="s">
        <v>60</v>
      </c>
    </row>
    <row r="36" spans="1:28" ht="22.5" customHeight="1" thickBot="1" x14ac:dyDescent="0.25">
      <c r="A36" s="165"/>
      <c r="B36" s="161">
        <v>9</v>
      </c>
      <c r="C36" s="159">
        <v>10036013858</v>
      </c>
      <c r="D36" s="146" t="s">
        <v>79</v>
      </c>
      <c r="E36" s="158">
        <v>37597</v>
      </c>
      <c r="F36" s="215"/>
      <c r="G36" s="37" t="s">
        <v>94</v>
      </c>
      <c r="H36" s="219">
        <v>7.407407407407407E-4</v>
      </c>
      <c r="J36" s="187">
        <v>1.4209027777777779E-3</v>
      </c>
      <c r="K36" s="187">
        <v>2.0957523148148146E-3</v>
      </c>
      <c r="L36" s="188">
        <v>2.7747569444444443E-3</v>
      </c>
      <c r="M36" s="189">
        <v>60</v>
      </c>
      <c r="N36" s="204"/>
      <c r="O36" s="165"/>
    </row>
    <row r="37" spans="1:28" ht="22.5" customHeight="1" thickBot="1" x14ac:dyDescent="0.25">
      <c r="A37" s="165"/>
      <c r="B37" s="161">
        <v>71</v>
      </c>
      <c r="C37" s="159">
        <v>10036018609</v>
      </c>
      <c r="D37" s="146" t="s">
        <v>80</v>
      </c>
      <c r="E37" s="158">
        <v>37469</v>
      </c>
      <c r="F37" s="215"/>
      <c r="G37" s="37" t="s">
        <v>94</v>
      </c>
      <c r="H37" s="227"/>
      <c r="I37" s="190">
        <v>6.8016203703703717E-4</v>
      </c>
      <c r="J37" s="190">
        <v>6.7484953703703674E-4</v>
      </c>
      <c r="K37" s="190">
        <v>6.7900462962962966E-4</v>
      </c>
      <c r="M37" s="189"/>
      <c r="N37" s="204"/>
      <c r="O37" s="165"/>
    </row>
    <row r="38" spans="1:28" ht="22.5" customHeight="1" thickBot="1" x14ac:dyDescent="0.25">
      <c r="A38" s="166"/>
      <c r="B38" s="162">
        <v>88</v>
      </c>
      <c r="C38" s="159">
        <v>10034936653</v>
      </c>
      <c r="D38" s="146" t="s">
        <v>81</v>
      </c>
      <c r="E38" s="158">
        <v>36630</v>
      </c>
      <c r="F38" s="216"/>
      <c r="G38" s="145" t="s">
        <v>94</v>
      </c>
      <c r="H38" s="169"/>
      <c r="I38" s="154"/>
      <c r="J38" s="154"/>
      <c r="K38" s="154"/>
      <c r="L38" s="154"/>
      <c r="M38" s="155"/>
      <c r="N38" s="205"/>
      <c r="O38" s="166"/>
    </row>
    <row r="39" spans="1:28" ht="22.5" customHeight="1" thickBot="1" x14ac:dyDescent="0.25">
      <c r="A39" s="167">
        <v>5</v>
      </c>
      <c r="B39" s="163">
        <v>64</v>
      </c>
      <c r="C39" s="159">
        <f ca="1">IF(ISBLANK($C39),"",VLOOKUP($C39,[1]список!$B$1:$G$643,6,0))</f>
        <v>10007891336</v>
      </c>
      <c r="D39" s="146" t="s">
        <v>82</v>
      </c>
      <c r="E39" s="147">
        <v>34518</v>
      </c>
      <c r="F39" s="214"/>
      <c r="G39" s="230" t="s">
        <v>98</v>
      </c>
      <c r="H39" s="222"/>
      <c r="I39" s="193"/>
      <c r="J39" s="193"/>
      <c r="K39" s="193"/>
      <c r="L39" s="194"/>
      <c r="M39" s="195"/>
      <c r="N39" s="203" t="s">
        <v>50</v>
      </c>
      <c r="O39" s="167" t="s">
        <v>61</v>
      </c>
      <c r="R39" s="144"/>
    </row>
    <row r="40" spans="1:28" ht="22.5" customHeight="1" thickBot="1" x14ac:dyDescent="0.25">
      <c r="A40" s="165"/>
      <c r="B40" s="163">
        <v>65</v>
      </c>
      <c r="C40" s="159">
        <f ca="1">IF(ISBLANK($C40),"",VLOOKUP($C40,[1]список!$B$1:$G$643,6,0))</f>
        <v>10009033209</v>
      </c>
      <c r="D40" s="146" t="s">
        <v>83</v>
      </c>
      <c r="E40" s="147">
        <v>34670</v>
      </c>
      <c r="F40" s="215"/>
      <c r="G40" s="230" t="s">
        <v>98</v>
      </c>
      <c r="H40" s="219">
        <v>7.6196759259259262E-4</v>
      </c>
      <c r="I40" s="71"/>
      <c r="J40" s="187">
        <v>1.4489930555555556E-3</v>
      </c>
      <c r="K40" s="187">
        <v>2.1463773148148149E-3</v>
      </c>
      <c r="L40" s="188">
        <v>2.8446643518518517E-3</v>
      </c>
      <c r="M40" s="189">
        <f>4/(HOUR(L40)+MINUTE(L40)/60+SECOND(L40)/3600)</f>
        <v>58.536585365853661</v>
      </c>
      <c r="N40" s="203"/>
      <c r="O40" s="165"/>
      <c r="R40" s="144"/>
    </row>
    <row r="41" spans="1:28" ht="22.5" customHeight="1" thickBot="1" x14ac:dyDescent="0.25">
      <c r="A41" s="165"/>
      <c r="B41" s="163">
        <v>66</v>
      </c>
      <c r="C41" s="235">
        <f ca="1">IF(ISBLANK($C41),"",VLOOKUP($C41,[1]список!$B$1:$G$643,6,0))</f>
        <v>10056107915</v>
      </c>
      <c r="D41" s="146" t="s">
        <v>84</v>
      </c>
      <c r="E41" s="147">
        <v>36635</v>
      </c>
      <c r="F41" s="215"/>
      <c r="G41" s="230" t="s">
        <v>98</v>
      </c>
      <c r="H41" s="220"/>
      <c r="I41" s="190">
        <f>J40-H40</f>
        <v>6.8702546296296296E-4</v>
      </c>
      <c r="J41" s="190">
        <f>K40-J40</f>
        <v>6.9738425925925935E-4</v>
      </c>
      <c r="K41" s="190">
        <f>L40-K40</f>
        <v>6.9828703703703676E-4</v>
      </c>
      <c r="L41" s="209"/>
      <c r="M41" s="189"/>
      <c r="N41" s="203"/>
      <c r="O41" s="165"/>
      <c r="R41" s="144"/>
    </row>
    <row r="42" spans="1:28" ht="22.5" customHeight="1" thickBot="1" x14ac:dyDescent="0.25">
      <c r="A42" s="166"/>
      <c r="B42" s="163">
        <v>67</v>
      </c>
      <c r="C42" s="152">
        <f ca="1">IF(ISBLANK($C42),"",VLOOKUP($C42,[1]список!$B$1:$G$643,6,0))</f>
        <v>10079412264</v>
      </c>
      <c r="D42" s="146" t="s">
        <v>85</v>
      </c>
      <c r="E42" s="147">
        <v>38705</v>
      </c>
      <c r="F42" s="216"/>
      <c r="G42" s="230" t="s">
        <v>98</v>
      </c>
      <c r="H42" s="169"/>
      <c r="I42" s="154"/>
      <c r="J42" s="154"/>
      <c r="K42" s="154"/>
      <c r="L42" s="154"/>
      <c r="M42" s="155"/>
      <c r="N42" s="203"/>
      <c r="O42" s="166"/>
      <c r="R42" s="144"/>
      <c r="T42" s="1"/>
    </row>
    <row r="43" spans="1:28" ht="17.25" customHeight="1" thickBot="1" x14ac:dyDescent="0.25">
      <c r="A43" s="167">
        <v>6</v>
      </c>
      <c r="B43" s="161">
        <v>16</v>
      </c>
      <c r="C43" s="144">
        <v>10090936672</v>
      </c>
      <c r="D43" s="146" t="s">
        <v>86</v>
      </c>
      <c r="E43" s="158">
        <v>38489</v>
      </c>
      <c r="F43" s="218"/>
      <c r="G43" s="149" t="s">
        <v>94</v>
      </c>
      <c r="H43" s="170"/>
      <c r="I43" s="150"/>
      <c r="J43" s="150"/>
      <c r="K43" s="150"/>
      <c r="L43" s="150"/>
      <c r="M43" s="151"/>
      <c r="N43" s="212" t="s">
        <v>50</v>
      </c>
      <c r="O43" s="232" t="s">
        <v>61</v>
      </c>
      <c r="R43" s="144"/>
      <c r="T43" s="1"/>
      <c r="V43" s="84"/>
    </row>
    <row r="44" spans="1:28" ht="17.25" customHeight="1" thickBot="1" x14ac:dyDescent="0.25">
      <c r="A44" s="165"/>
      <c r="B44" s="161">
        <v>17</v>
      </c>
      <c r="C44" s="235">
        <v>10097338571</v>
      </c>
      <c r="D44" s="146" t="s">
        <v>87</v>
      </c>
      <c r="E44" s="158">
        <v>38425</v>
      </c>
      <c r="F44" s="215"/>
      <c r="G44" s="37" t="s">
        <v>94</v>
      </c>
      <c r="H44" s="219">
        <v>7.3934027777777789E-4</v>
      </c>
      <c r="I44" s="71"/>
      <c r="J44" s="187">
        <v>1.4349884259259261E-3</v>
      </c>
      <c r="K44" s="187">
        <v>2.142719907407407E-3</v>
      </c>
      <c r="L44" s="188">
        <v>2.8645833333333336E-3</v>
      </c>
      <c r="M44" s="189">
        <f>4/(HOUR(L44)+MINUTE(L44)/60+SECOND(L44)/3600)</f>
        <v>58.064516129032256</v>
      </c>
      <c r="N44" s="210"/>
      <c r="O44" s="233"/>
      <c r="R44" s="144"/>
      <c r="T44" s="1"/>
    </row>
    <row r="45" spans="1:28" ht="17.25" customHeight="1" thickBot="1" x14ac:dyDescent="0.25">
      <c r="A45" s="165"/>
      <c r="B45" s="161">
        <v>18</v>
      </c>
      <c r="C45" s="235">
        <v>10097338672</v>
      </c>
      <c r="D45" s="146" t="s">
        <v>88</v>
      </c>
      <c r="E45" s="158">
        <v>38360</v>
      </c>
      <c r="F45" s="215"/>
      <c r="G45" s="37" t="s">
        <v>94</v>
      </c>
      <c r="H45" s="220"/>
      <c r="I45" s="190">
        <f>J44-H44</f>
        <v>6.9564814814814825E-4</v>
      </c>
      <c r="J45" s="190">
        <f>K44-J44</f>
        <v>7.0773148148148084E-4</v>
      </c>
      <c r="K45" s="190">
        <f>L44-K44</f>
        <v>7.2186342592592658E-4</v>
      </c>
      <c r="L45" s="71"/>
      <c r="M45" s="189"/>
      <c r="N45" s="210"/>
      <c r="O45" s="233"/>
      <c r="R45" s="144"/>
      <c r="T45" s="1"/>
    </row>
    <row r="46" spans="1:28" ht="17.25" customHeight="1" thickBot="1" x14ac:dyDescent="0.25">
      <c r="A46" s="166"/>
      <c r="B46" s="161">
        <v>19</v>
      </c>
      <c r="C46" s="148">
        <v>10092621745</v>
      </c>
      <c r="D46" s="146" t="s">
        <v>89</v>
      </c>
      <c r="E46" s="158">
        <v>38828</v>
      </c>
      <c r="F46" s="216"/>
      <c r="G46" s="145" t="s">
        <v>94</v>
      </c>
      <c r="H46" s="169"/>
      <c r="I46" s="154"/>
      <c r="J46" s="154"/>
      <c r="K46" s="154"/>
      <c r="L46" s="154"/>
      <c r="M46" s="155"/>
      <c r="N46" s="211"/>
      <c r="O46" s="234"/>
      <c r="R46" s="144"/>
      <c r="T46" s="1"/>
    </row>
    <row r="47" spans="1:28" ht="17.25" customHeight="1" thickBot="1" x14ac:dyDescent="0.25">
      <c r="A47" s="167">
        <v>7</v>
      </c>
      <c r="B47" s="163">
        <v>84</v>
      </c>
      <c r="C47" s="160">
        <v>10085157593</v>
      </c>
      <c r="D47" s="146" t="s">
        <v>90</v>
      </c>
      <c r="E47" s="147">
        <v>38220</v>
      </c>
      <c r="F47" s="218"/>
      <c r="G47" s="230" t="s">
        <v>97</v>
      </c>
      <c r="H47" s="170"/>
      <c r="I47" s="150"/>
      <c r="J47" s="150"/>
      <c r="K47" s="150"/>
      <c r="L47" s="150"/>
      <c r="M47" s="151"/>
      <c r="N47" s="210" t="s">
        <v>50</v>
      </c>
      <c r="O47" s="232" t="s">
        <v>61</v>
      </c>
      <c r="R47" s="144"/>
      <c r="T47" s="1"/>
    </row>
    <row r="48" spans="1:28" ht="17.25" customHeight="1" thickBot="1" x14ac:dyDescent="0.25">
      <c r="A48" s="165"/>
      <c r="B48" s="163">
        <v>85</v>
      </c>
      <c r="C48" s="235">
        <v>10015978510</v>
      </c>
      <c r="D48" s="146" t="s">
        <v>91</v>
      </c>
      <c r="E48" s="147">
        <v>36850</v>
      </c>
      <c r="F48" s="215"/>
      <c r="G48" s="229" t="s">
        <v>97</v>
      </c>
      <c r="H48" s="219">
        <v>7.679050925925926E-4</v>
      </c>
      <c r="I48" s="71"/>
      <c r="J48" s="187">
        <v>1.4775000000000003E-3</v>
      </c>
      <c r="K48" s="187">
        <v>2.2114583333333331E-3</v>
      </c>
      <c r="L48" s="188">
        <v>2.9513773148148151E-3</v>
      </c>
      <c r="M48" s="189">
        <f>4/(HOUR(L48)+MINUTE(L48)/60+SECOND(L48)/3600)</f>
        <v>56.470588235294116</v>
      </c>
      <c r="N48" s="210"/>
      <c r="O48" s="233"/>
      <c r="R48" s="144"/>
      <c r="T48" s="1"/>
    </row>
    <row r="49" spans="1:22" ht="17.25" customHeight="1" thickBot="1" x14ac:dyDescent="0.25">
      <c r="A49" s="165"/>
      <c r="B49" s="163">
        <v>86</v>
      </c>
      <c r="C49" s="235">
        <v>10015979419</v>
      </c>
      <c r="D49" s="146" t="s">
        <v>92</v>
      </c>
      <c r="E49" s="147">
        <v>36665</v>
      </c>
      <c r="F49" s="215"/>
      <c r="G49" s="229" t="s">
        <v>97</v>
      </c>
      <c r="H49" s="228"/>
      <c r="I49" s="190">
        <f>J48-H48</f>
        <v>7.095949074074077E-4</v>
      </c>
      <c r="J49" s="190">
        <f>K48-J48</f>
        <v>7.3395833333333277E-4</v>
      </c>
      <c r="K49" s="190">
        <f>L48-K48</f>
        <v>7.3991898148148202E-4</v>
      </c>
      <c r="L49" s="71"/>
      <c r="M49" s="189"/>
      <c r="N49" s="210"/>
      <c r="O49" s="233"/>
      <c r="P49" s="84"/>
      <c r="Q49" s="157"/>
      <c r="R49" s="144"/>
      <c r="T49" s="1"/>
    </row>
    <row r="50" spans="1:22" ht="17.25" customHeight="1" thickBot="1" x14ac:dyDescent="0.25">
      <c r="A50" s="166"/>
      <c r="B50" s="163">
        <v>87</v>
      </c>
      <c r="C50" s="148">
        <v>10076180346</v>
      </c>
      <c r="D50" s="146" t="s">
        <v>93</v>
      </c>
      <c r="E50" s="147">
        <v>38263</v>
      </c>
      <c r="F50" s="216"/>
      <c r="G50" s="231" t="s">
        <v>97</v>
      </c>
      <c r="H50" s="169"/>
      <c r="I50" s="154"/>
      <c r="J50" s="154"/>
      <c r="K50" s="154"/>
      <c r="L50" s="154"/>
      <c r="M50" s="155"/>
      <c r="N50" s="211"/>
      <c r="O50" s="234"/>
      <c r="Q50" s="157"/>
      <c r="R50" s="144"/>
      <c r="T50" s="1"/>
    </row>
    <row r="51" spans="1:22" ht="15" hidden="1" customHeight="1" x14ac:dyDescent="0.2">
      <c r="A51" s="142"/>
      <c r="B51" s="38"/>
      <c r="C51" s="156"/>
      <c r="D51" s="39"/>
      <c r="E51" s="40"/>
      <c r="F51" s="38"/>
      <c r="G51" s="38"/>
      <c r="H51" s="176"/>
      <c r="I51" s="41"/>
      <c r="J51" s="41"/>
      <c r="K51" s="172"/>
      <c r="L51" s="178"/>
      <c r="M51" s="42"/>
      <c r="N51" s="180"/>
      <c r="O51" s="36" t="s">
        <v>61</v>
      </c>
      <c r="Q51" s="157"/>
      <c r="R51" s="144"/>
      <c r="T51" s="1"/>
    </row>
    <row r="52" spans="1:22" ht="15" hidden="1" customHeight="1" x14ac:dyDescent="0.2">
      <c r="A52" s="141">
        <v>2</v>
      </c>
      <c r="B52" s="43"/>
      <c r="C52" s="43"/>
      <c r="D52" s="44"/>
      <c r="E52" s="45"/>
      <c r="F52" s="43"/>
      <c r="G52" s="43"/>
      <c r="H52" s="177"/>
      <c r="I52" s="46"/>
      <c r="J52" s="46"/>
      <c r="K52" s="171"/>
      <c r="L52" s="46"/>
      <c r="M52" s="47"/>
      <c r="N52" s="181"/>
      <c r="O52" s="174"/>
      <c r="Q52" s="157"/>
      <c r="R52" s="144"/>
      <c r="T52" s="1"/>
    </row>
    <row r="53" spans="1:22" ht="15" hidden="1" customHeight="1" x14ac:dyDescent="0.2">
      <c r="A53" s="141">
        <v>2</v>
      </c>
      <c r="B53" s="43"/>
      <c r="C53" s="43"/>
      <c r="D53" s="44"/>
      <c r="E53" s="45"/>
      <c r="F53" s="43"/>
      <c r="G53" s="43"/>
      <c r="H53" s="177"/>
      <c r="I53" s="46"/>
      <c r="J53" s="46"/>
      <c r="K53" s="171"/>
      <c r="L53" s="46"/>
      <c r="M53" s="47"/>
      <c r="N53" s="181"/>
      <c r="O53" s="174"/>
      <c r="R53" s="144"/>
      <c r="T53" s="1"/>
      <c r="V53" s="168"/>
    </row>
    <row r="54" spans="1:22" ht="15" hidden="1" customHeight="1" thickBot="1" x14ac:dyDescent="0.25">
      <c r="A54" s="143">
        <v>2</v>
      </c>
      <c r="B54" s="48"/>
      <c r="C54" s="48"/>
      <c r="D54" s="49"/>
      <c r="E54" s="50"/>
      <c r="F54" s="48"/>
      <c r="G54" s="48"/>
      <c r="H54" s="51"/>
      <c r="I54" s="51"/>
      <c r="J54" s="51"/>
      <c r="K54" s="173"/>
      <c r="L54" s="46"/>
      <c r="M54" s="52"/>
      <c r="N54" s="182"/>
      <c r="O54" s="175"/>
      <c r="R54" s="144"/>
      <c r="T54" s="1"/>
    </row>
    <row r="55" spans="1:22" ht="16.5" thickBot="1" x14ac:dyDescent="0.25">
      <c r="A55" s="53"/>
      <c r="B55" s="54"/>
      <c r="C55" s="54"/>
      <c r="D55" s="55"/>
      <c r="E55" s="56"/>
      <c r="F55" s="57"/>
      <c r="G55" s="58"/>
      <c r="H55" s="59"/>
      <c r="I55" s="59"/>
      <c r="J55" s="59"/>
      <c r="K55" s="59"/>
      <c r="L55" s="179"/>
      <c r="M55" s="60"/>
      <c r="N55" s="61"/>
      <c r="O55" s="62"/>
      <c r="R55" s="144"/>
    </row>
    <row r="56" spans="1:22" ht="15.75" hidden="1" thickTop="1" x14ac:dyDescent="0.2">
      <c r="A56" s="100" t="s">
        <v>39</v>
      </c>
      <c r="B56" s="101"/>
      <c r="C56" s="101"/>
      <c r="D56" s="101"/>
      <c r="E56" s="63"/>
      <c r="F56" s="63"/>
      <c r="G56" s="63" t="s">
        <v>40</v>
      </c>
      <c r="H56" s="63"/>
      <c r="I56" s="63"/>
      <c r="J56" s="63"/>
      <c r="K56" s="63"/>
      <c r="L56" s="63"/>
      <c r="M56" s="63"/>
      <c r="N56" s="63"/>
      <c r="O56" s="64"/>
      <c r="R56" s="144"/>
      <c r="T56" s="22"/>
    </row>
    <row r="57" spans="1:22" hidden="1" x14ac:dyDescent="0.2">
      <c r="A57" s="65" t="s">
        <v>41</v>
      </c>
      <c r="B57" s="65"/>
      <c r="C57" s="66"/>
      <c r="D57" s="65"/>
      <c r="E57" s="67"/>
      <c r="F57" s="65"/>
      <c r="G57" s="68" t="s">
        <v>42</v>
      </c>
      <c r="H57" s="43">
        <v>3</v>
      </c>
      <c r="I57" s="69" t="s">
        <v>43</v>
      </c>
      <c r="J57" s="43">
        <f>COUNTIF(F13:F70,"ЗМС")</f>
        <v>0</v>
      </c>
      <c r="K57" s="70"/>
      <c r="L57" s="71"/>
      <c r="M57" s="72"/>
      <c r="N57" s="73"/>
      <c r="O57" s="44"/>
      <c r="R57" s="144"/>
      <c r="T57" s="22"/>
    </row>
    <row r="58" spans="1:22" hidden="1" x14ac:dyDescent="0.2">
      <c r="A58" s="65" t="s">
        <v>44</v>
      </c>
      <c r="B58" s="65"/>
      <c r="C58" s="74"/>
      <c r="D58" s="65"/>
      <c r="E58" s="67"/>
      <c r="F58" s="65"/>
      <c r="G58" s="75" t="s">
        <v>45</v>
      </c>
      <c r="H58" s="43">
        <v>5</v>
      </c>
      <c r="I58" s="69" t="s">
        <v>46</v>
      </c>
      <c r="J58" s="43">
        <f>COUNTIF(F13:F70,"МСМК")</f>
        <v>0</v>
      </c>
      <c r="K58" s="70"/>
      <c r="L58" s="71"/>
      <c r="M58" s="72"/>
      <c r="N58" s="73"/>
      <c r="O58" s="44"/>
      <c r="R58" s="144"/>
      <c r="T58" s="22"/>
    </row>
    <row r="59" spans="1:22" hidden="1" x14ac:dyDescent="0.2">
      <c r="A59" s="65"/>
      <c r="B59" s="65"/>
      <c r="C59" s="74"/>
      <c r="D59" s="65"/>
      <c r="E59" s="67"/>
      <c r="F59" s="65"/>
      <c r="G59" s="75" t="s">
        <v>47</v>
      </c>
      <c r="H59" s="43">
        <v>5</v>
      </c>
      <c r="I59" s="69" t="s">
        <v>48</v>
      </c>
      <c r="J59" s="43">
        <f>COUNTIF(F13:F70,"МС")</f>
        <v>0</v>
      </c>
      <c r="K59" s="70"/>
      <c r="L59" s="71"/>
      <c r="M59" s="72"/>
      <c r="N59" s="73"/>
      <c r="O59" s="44"/>
      <c r="T59" s="22"/>
    </row>
    <row r="60" spans="1:22" hidden="1" x14ac:dyDescent="0.2">
      <c r="A60" s="65"/>
      <c r="B60" s="65"/>
      <c r="C60" s="74"/>
      <c r="D60" s="65"/>
      <c r="E60" s="67"/>
      <c r="F60" s="65"/>
      <c r="G60" s="75" t="s">
        <v>49</v>
      </c>
      <c r="H60" s="43">
        <v>5</v>
      </c>
      <c r="I60" s="69" t="s">
        <v>50</v>
      </c>
      <c r="J60" s="43">
        <f>COUNTIF(F13:F70,"КМС")</f>
        <v>0</v>
      </c>
      <c r="K60" s="70"/>
      <c r="L60" s="71"/>
      <c r="M60" s="72"/>
      <c r="N60" s="73"/>
      <c r="O60" s="44"/>
    </row>
    <row r="61" spans="1:22" hidden="1" x14ac:dyDescent="0.2">
      <c r="A61" s="65"/>
      <c r="B61" s="65"/>
      <c r="C61" s="74"/>
      <c r="D61" s="65"/>
      <c r="E61" s="67"/>
      <c r="F61" s="65"/>
      <c r="G61" s="75" t="s">
        <v>51</v>
      </c>
      <c r="H61" s="43">
        <f>COUNTIF(B13:B70,"НФ")</f>
        <v>0</v>
      </c>
      <c r="I61" s="69" t="s">
        <v>52</v>
      </c>
      <c r="J61" s="43">
        <f>COUNTIF(F13:F70,"1 СР")</f>
        <v>0</v>
      </c>
      <c r="K61" s="70"/>
      <c r="L61" s="71"/>
      <c r="M61" s="72"/>
      <c r="N61" s="73"/>
      <c r="O61" s="44"/>
      <c r="T61" s="1"/>
    </row>
    <row r="62" spans="1:22" hidden="1" x14ac:dyDescent="0.2">
      <c r="A62" s="65"/>
      <c r="B62" s="65"/>
      <c r="C62" s="74"/>
      <c r="D62" s="65"/>
      <c r="E62" s="67"/>
      <c r="F62" s="65"/>
      <c r="G62" s="75" t="s">
        <v>53</v>
      </c>
      <c r="H62" s="43">
        <f>COUNTIF(B13:B70,"ДСКВ")</f>
        <v>0</v>
      </c>
      <c r="I62" s="76" t="s">
        <v>54</v>
      </c>
      <c r="J62" s="43">
        <f>COUNTIF(F13:F70,"2 СР")</f>
        <v>0</v>
      </c>
      <c r="K62" s="70"/>
      <c r="L62" s="71"/>
      <c r="M62" s="72"/>
      <c r="N62" s="73"/>
      <c r="O62" s="44"/>
      <c r="T62" s="1"/>
    </row>
    <row r="63" spans="1:22" hidden="1" x14ac:dyDescent="0.2">
      <c r="A63" s="65"/>
      <c r="B63" s="65"/>
      <c r="C63" s="74"/>
      <c r="D63" s="65"/>
      <c r="E63" s="67"/>
      <c r="F63" s="65"/>
      <c r="G63" s="75" t="s">
        <v>55</v>
      </c>
      <c r="H63" s="43">
        <f>COUNTIF(B13:B70,"НС")</f>
        <v>0</v>
      </c>
      <c r="I63" s="76" t="s">
        <v>56</v>
      </c>
      <c r="J63" s="43">
        <f>COUNTIF(F13:F70,"3 СР")</f>
        <v>0</v>
      </c>
      <c r="K63" s="70"/>
      <c r="L63" s="71"/>
      <c r="M63" s="72"/>
      <c r="N63" s="73"/>
      <c r="O63" s="44"/>
      <c r="T63" s="1"/>
    </row>
    <row r="64" spans="1:22" ht="15.75" thickTop="1" x14ac:dyDescent="0.2">
      <c r="A64" s="102"/>
      <c r="B64" s="103"/>
      <c r="C64" s="103"/>
      <c r="D64" s="103"/>
      <c r="E64" s="103" t="s">
        <v>57</v>
      </c>
      <c r="F64" s="103"/>
      <c r="G64" s="103"/>
      <c r="H64" s="103" t="s">
        <v>58</v>
      </c>
      <c r="I64" s="103"/>
      <c r="J64" s="103"/>
      <c r="K64" s="103"/>
      <c r="L64" s="103"/>
      <c r="M64" s="103" t="s">
        <v>59</v>
      </c>
      <c r="N64" s="103"/>
      <c r="O64" s="104"/>
      <c r="T64" s="1"/>
    </row>
    <row r="65" spans="1:20" x14ac:dyDescent="0.2">
      <c r="A65" s="85"/>
      <c r="B65" s="86"/>
      <c r="C65" s="86"/>
      <c r="D65" s="86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8"/>
    </row>
    <row r="66" spans="1:20" x14ac:dyDescent="0.2">
      <c r="A66" s="77"/>
      <c r="B66" s="78"/>
      <c r="C66" s="78"/>
      <c r="D66" s="78"/>
      <c r="E66" s="79"/>
      <c r="F66" s="78"/>
      <c r="G66" s="78"/>
      <c r="H66" s="80"/>
      <c r="I66" s="80"/>
      <c r="J66" s="80"/>
      <c r="K66" s="80"/>
      <c r="L66" s="80"/>
      <c r="M66" s="78"/>
      <c r="N66" s="78"/>
      <c r="O66" s="81"/>
      <c r="T66" s="22"/>
    </row>
    <row r="67" spans="1:20" x14ac:dyDescent="0.2">
      <c r="A67" s="77"/>
      <c r="B67" s="78"/>
      <c r="C67" s="78"/>
      <c r="D67" s="78"/>
      <c r="E67" s="79"/>
      <c r="F67" s="78"/>
      <c r="G67" s="78"/>
      <c r="H67" s="80"/>
      <c r="I67" s="80"/>
      <c r="J67" s="80"/>
      <c r="K67" s="80"/>
      <c r="L67" s="80"/>
      <c r="M67" s="78"/>
      <c r="N67" s="78"/>
      <c r="O67" s="81"/>
      <c r="T67" s="22"/>
    </row>
    <row r="68" spans="1:20" x14ac:dyDescent="0.2">
      <c r="A68" s="77"/>
      <c r="B68" s="78"/>
      <c r="C68" s="78"/>
      <c r="D68" s="78"/>
      <c r="E68" s="79"/>
      <c r="F68" s="78"/>
      <c r="G68" s="78"/>
      <c r="H68" s="80"/>
      <c r="I68" s="80"/>
      <c r="J68" s="80"/>
      <c r="K68" s="80"/>
      <c r="L68" s="80"/>
      <c r="M68" s="78"/>
      <c r="N68" s="78"/>
      <c r="O68" s="81"/>
      <c r="T68" s="22"/>
    </row>
    <row r="69" spans="1:20" x14ac:dyDescent="0.2">
      <c r="A69" s="77"/>
      <c r="B69" s="78"/>
      <c r="C69" s="78"/>
      <c r="D69" s="78"/>
      <c r="E69" s="79"/>
      <c r="F69" s="78"/>
      <c r="G69" s="78"/>
      <c r="H69" s="80"/>
      <c r="I69" s="80"/>
      <c r="J69" s="80"/>
      <c r="K69" s="80"/>
      <c r="L69" s="80"/>
      <c r="M69" s="82"/>
      <c r="N69" s="83"/>
      <c r="O69" s="81"/>
      <c r="T69" s="22"/>
    </row>
    <row r="70" spans="1:20" ht="13.5" thickBot="1" x14ac:dyDescent="0.25">
      <c r="A70" s="89" t="s">
        <v>5</v>
      </c>
      <c r="B70" s="90"/>
      <c r="C70" s="90"/>
      <c r="D70" s="90"/>
      <c r="E70" s="90" t="str">
        <f>G17</f>
        <v>Соловьев Г.Н. (ВК, Санкт-Петербург)</v>
      </c>
      <c r="F70" s="90"/>
      <c r="G70" s="90"/>
      <c r="H70" s="90" t="str">
        <f>G18</f>
        <v>Михайлова И.Н. (ВК, Санкт-Петербург)</v>
      </c>
      <c r="I70" s="90"/>
      <c r="J70" s="90"/>
      <c r="K70" s="90"/>
      <c r="L70" s="90"/>
      <c r="M70" s="90" t="str">
        <f>G19</f>
        <v>Валова А.С. (ВК, Санкт-Петербург)</v>
      </c>
      <c r="N70" s="90"/>
      <c r="O70" s="91"/>
    </row>
    <row r="71" spans="1:20" ht="13.5" thickTop="1" x14ac:dyDescent="0.2">
      <c r="T71" s="22"/>
    </row>
    <row r="72" spans="1:20" x14ac:dyDescent="0.2">
      <c r="T72" s="22"/>
    </row>
    <row r="73" spans="1:20" x14ac:dyDescent="0.2">
      <c r="T73" s="22"/>
    </row>
    <row r="74" spans="1:20" x14ac:dyDescent="0.2">
      <c r="T74" s="22"/>
    </row>
    <row r="75" spans="1:20" x14ac:dyDescent="0.2">
      <c r="T75" s="22"/>
    </row>
    <row r="77" spans="1:20" x14ac:dyDescent="0.2">
      <c r="T77" s="22"/>
    </row>
    <row r="78" spans="1:20" x14ac:dyDescent="0.2">
      <c r="T78" s="22"/>
    </row>
    <row r="79" spans="1:20" x14ac:dyDescent="0.2">
      <c r="T79" s="22"/>
    </row>
    <row r="80" spans="1:20" x14ac:dyDescent="0.2">
      <c r="T80" s="22"/>
    </row>
    <row r="81" spans="20:20" x14ac:dyDescent="0.2">
      <c r="T81" s="22"/>
    </row>
    <row r="83" spans="20:20" x14ac:dyDescent="0.2">
      <c r="T83" s="1"/>
    </row>
    <row r="84" spans="20:20" x14ac:dyDescent="0.2">
      <c r="T84" s="22"/>
    </row>
    <row r="85" spans="20:20" x14ac:dyDescent="0.2">
      <c r="T85" s="22"/>
    </row>
    <row r="86" spans="20:20" x14ac:dyDescent="0.2">
      <c r="T86" s="1"/>
    </row>
    <row r="87" spans="20:20" x14ac:dyDescent="0.2">
      <c r="T87" s="1"/>
    </row>
    <row r="88" spans="20:20" x14ac:dyDescent="0.2">
      <c r="T88" s="84"/>
    </row>
    <row r="89" spans="20:20" x14ac:dyDescent="0.2">
      <c r="T89" s="22"/>
    </row>
    <row r="90" spans="20:20" x14ac:dyDescent="0.2">
      <c r="T90" s="22"/>
    </row>
  </sheetData>
  <mergeCells count="72">
    <mergeCell ref="V26:V27"/>
    <mergeCell ref="M24:M25"/>
    <mergeCell ref="M28:M29"/>
    <mergeCell ref="M32:M33"/>
    <mergeCell ref="M36:M37"/>
    <mergeCell ref="R25:R28"/>
    <mergeCell ref="N23:N26"/>
    <mergeCell ref="N27:N30"/>
    <mergeCell ref="N31:N34"/>
    <mergeCell ref="N35:N38"/>
    <mergeCell ref="O35:O38"/>
    <mergeCell ref="O31:O34"/>
    <mergeCell ref="O27:O30"/>
    <mergeCell ref="A6:O6"/>
    <mergeCell ref="A23:A26"/>
    <mergeCell ref="A27:A30"/>
    <mergeCell ref="A47:A50"/>
    <mergeCell ref="A43:A46"/>
    <mergeCell ref="A39:A42"/>
    <mergeCell ref="A35:A38"/>
    <mergeCell ref="A31:A34"/>
    <mergeCell ref="M40:M41"/>
    <mergeCell ref="N39:N42"/>
    <mergeCell ref="N43:N46"/>
    <mergeCell ref="N47:N50"/>
    <mergeCell ref="M44:M45"/>
    <mergeCell ref="M48:M49"/>
    <mergeCell ref="O47:O50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  <mergeCell ref="A15:G15"/>
    <mergeCell ref="H15:O15"/>
    <mergeCell ref="H16:O16"/>
    <mergeCell ref="A64:D64"/>
    <mergeCell ref="E64:G64"/>
    <mergeCell ref="H64:L64"/>
    <mergeCell ref="M64:O64"/>
    <mergeCell ref="H18:O18"/>
    <mergeCell ref="A21:A22"/>
    <mergeCell ref="B21:B22"/>
    <mergeCell ref="C21:C22"/>
    <mergeCell ref="D21:D22"/>
    <mergeCell ref="E21:E22"/>
    <mergeCell ref="F21:F22"/>
    <mergeCell ref="G21:G22"/>
    <mergeCell ref="H21:K21"/>
    <mergeCell ref="O43:O46"/>
    <mergeCell ref="O39:O42"/>
    <mergeCell ref="O23:O26"/>
    <mergeCell ref="L21:L22"/>
    <mergeCell ref="M21:M22"/>
    <mergeCell ref="N21:N22"/>
    <mergeCell ref="O21:O22"/>
    <mergeCell ref="A56:D56"/>
    <mergeCell ref="A65:E65"/>
    <mergeCell ref="F65:O65"/>
    <mergeCell ref="A70:D70"/>
    <mergeCell ref="E70:G70"/>
    <mergeCell ref="H70:L70"/>
    <mergeCell ref="M70:O70"/>
  </mergeCells>
  <pageMargins left="0.23622047244094488" right="0.23622047244094488" top="0.74803149606299213" bottom="0.74803149606299213" header="0.31496062992125984" footer="0.31496062992125984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 гонка юниорки 19-22 (2)</vt:lpstr>
      <vt:lpstr>'ком гонка юниорки 19-22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2023-06-08T16:10:49Z</dcterms:created>
  <dcterms:modified xsi:type="dcterms:W3CDTF">2023-10-23T12:58:37Z</dcterms:modified>
</cp:coreProperties>
</file>