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11850" windowHeight="7140" tabRatio="789"/>
  </bookViews>
  <sheets>
    <sheet name="итог М" sheetId="108" r:id="rId1"/>
  </sheets>
  <definedNames>
    <definedName name="_xlnm.Print_Titles" localSheetId="0">'итог М'!$21:$22</definedName>
    <definedName name="_xlnm.Print_Area" localSheetId="0">'итог М'!$A$1:$T$117</definedName>
  </definedNames>
  <calcPr calcId="152511"/>
</workbook>
</file>

<file path=xl/calcChain.xml><?xml version="1.0" encoding="utf-8"?>
<calcChain xmlns="http://schemas.openxmlformats.org/spreadsheetml/2006/main">
  <c r="P52" i="108" l="1"/>
  <c r="Q52" i="108"/>
  <c r="R52" i="108"/>
  <c r="P53" i="108"/>
  <c r="Q53" i="108" s="1"/>
  <c r="R53" i="108"/>
  <c r="P54" i="108"/>
  <c r="Q54" i="108"/>
  <c r="R54" i="108"/>
  <c r="P55" i="108"/>
  <c r="Q55" i="108" s="1"/>
  <c r="R55" i="108"/>
  <c r="P56" i="108"/>
  <c r="Q56" i="108"/>
  <c r="R56" i="108"/>
  <c r="P57" i="108"/>
  <c r="Q57" i="108" s="1"/>
  <c r="R57" i="108"/>
  <c r="P58" i="108"/>
  <c r="Q58" i="108"/>
  <c r="R58" i="108"/>
  <c r="P59" i="108"/>
  <c r="Q59" i="108" s="1"/>
  <c r="R59" i="108"/>
  <c r="P60" i="108"/>
  <c r="Q60" i="108"/>
  <c r="R60" i="108"/>
  <c r="P61" i="108"/>
  <c r="Q61" i="108" s="1"/>
  <c r="R61" i="108"/>
  <c r="P62" i="108"/>
  <c r="Q62" i="108"/>
  <c r="R62" i="108"/>
  <c r="P63" i="108"/>
  <c r="Q63" i="108" s="1"/>
  <c r="R63" i="108"/>
  <c r="P64" i="108"/>
  <c r="Q64" i="108"/>
  <c r="R64" i="108"/>
  <c r="P65" i="108"/>
  <c r="Q65" i="108" s="1"/>
  <c r="R65" i="108"/>
  <c r="P66" i="108"/>
  <c r="Q66" i="108"/>
  <c r="R66" i="108"/>
  <c r="P67" i="108"/>
  <c r="Q67" i="108" s="1"/>
  <c r="R67" i="108"/>
  <c r="P68" i="108"/>
  <c r="Q68" i="108"/>
  <c r="R68" i="108"/>
  <c r="P69" i="108"/>
  <c r="Q69" i="108" s="1"/>
  <c r="R69" i="108"/>
  <c r="P70" i="108"/>
  <c r="Q70" i="108"/>
  <c r="R70" i="108"/>
  <c r="P71" i="108"/>
  <c r="Q71" i="108" s="1"/>
  <c r="R71" i="108"/>
  <c r="P72" i="108"/>
  <c r="Q72" i="108"/>
  <c r="R72" i="108"/>
  <c r="P73" i="108"/>
  <c r="Q73" i="108" s="1"/>
  <c r="R73" i="108"/>
  <c r="P74" i="108"/>
  <c r="Q74" i="108"/>
  <c r="R74" i="108"/>
  <c r="P75" i="108"/>
  <c r="Q75" i="108" s="1"/>
  <c r="R75" i="108"/>
  <c r="P76" i="108"/>
  <c r="Q76" i="108"/>
  <c r="R76" i="108"/>
  <c r="P77" i="108"/>
  <c r="Q77" i="108" s="1"/>
  <c r="R77" i="108"/>
  <c r="P78" i="108"/>
  <c r="Q78" i="108"/>
  <c r="R78" i="108"/>
  <c r="P79" i="108"/>
  <c r="Q79" i="108" s="1"/>
  <c r="R79" i="108"/>
  <c r="P80" i="108"/>
  <c r="Q80" i="108"/>
  <c r="R80" i="108"/>
  <c r="P81" i="108"/>
  <c r="Q81" i="108" s="1"/>
  <c r="R81" i="108"/>
  <c r="P82" i="108"/>
  <c r="Q82" i="108"/>
  <c r="R82" i="108"/>
  <c r="P83" i="108"/>
  <c r="Q83" i="108" s="1"/>
  <c r="R83" i="108"/>
  <c r="P84" i="108"/>
  <c r="Q84" i="108"/>
  <c r="R84" i="108"/>
  <c r="P85" i="108"/>
  <c r="Q85" i="108" s="1"/>
  <c r="R85" i="108"/>
  <c r="P86" i="108"/>
  <c r="Q86" i="108"/>
  <c r="R86" i="108"/>
  <c r="P87" i="108"/>
  <c r="Q87" i="108" s="1"/>
  <c r="R87" i="108"/>
  <c r="P88" i="108"/>
  <c r="Q88" i="108"/>
  <c r="R88" i="108"/>
  <c r="P89" i="108"/>
  <c r="Q89" i="108" s="1"/>
  <c r="R89" i="108"/>
  <c r="P90" i="108"/>
  <c r="Q90" i="108"/>
  <c r="R90" i="108"/>
  <c r="T103" i="108"/>
  <c r="T102" i="108"/>
  <c r="P117" i="108" l="1"/>
  <c r="J117" i="108"/>
  <c r="E117" i="108"/>
  <c r="H105" i="108"/>
  <c r="H109" i="108"/>
  <c r="T108" i="108"/>
  <c r="H108" i="108"/>
  <c r="T107" i="108"/>
  <c r="H107" i="108"/>
  <c r="T106" i="108"/>
  <c r="H106" i="108"/>
  <c r="T105" i="108"/>
  <c r="T104" i="108"/>
  <c r="P25" i="108"/>
  <c r="R25" i="108" s="1"/>
  <c r="P26" i="108"/>
  <c r="R26" i="108" s="1"/>
  <c r="P27" i="108"/>
  <c r="R27" i="108" s="1"/>
  <c r="P28" i="108"/>
  <c r="R28" i="108" s="1"/>
  <c r="P29" i="108"/>
  <c r="R29" i="108" s="1"/>
  <c r="P30" i="108"/>
  <c r="R30" i="108" s="1"/>
  <c r="P31" i="108"/>
  <c r="R31" i="108" s="1"/>
  <c r="P32" i="108"/>
  <c r="R32" i="108" s="1"/>
  <c r="P33" i="108"/>
  <c r="R33" i="108" s="1"/>
  <c r="P34" i="108"/>
  <c r="R34" i="108" s="1"/>
  <c r="P35" i="108"/>
  <c r="R35" i="108" s="1"/>
  <c r="P36" i="108"/>
  <c r="R36" i="108" s="1"/>
  <c r="P37" i="108"/>
  <c r="R37" i="108" s="1"/>
  <c r="P38" i="108"/>
  <c r="R38" i="108" s="1"/>
  <c r="P39" i="108"/>
  <c r="R39" i="108" s="1"/>
  <c r="P40" i="108"/>
  <c r="R40" i="108" s="1"/>
  <c r="P41" i="108"/>
  <c r="R41" i="108" s="1"/>
  <c r="P42" i="108"/>
  <c r="R42" i="108" s="1"/>
  <c r="P43" i="108"/>
  <c r="R43" i="108" s="1"/>
  <c r="P44" i="108"/>
  <c r="R44" i="108" s="1"/>
  <c r="P45" i="108"/>
  <c r="R45" i="108" s="1"/>
  <c r="P46" i="108"/>
  <c r="R46" i="108" s="1"/>
  <c r="P47" i="108"/>
  <c r="R47" i="108" s="1"/>
  <c r="P48" i="108"/>
  <c r="R48" i="108" s="1"/>
  <c r="P49" i="108"/>
  <c r="R49" i="108" s="1"/>
  <c r="P50" i="108"/>
  <c r="R50" i="108" s="1"/>
  <c r="P51" i="108"/>
  <c r="P24" i="108"/>
  <c r="P23" i="108"/>
  <c r="Q28" i="108" l="1"/>
  <c r="Q51" i="108"/>
  <c r="Q24" i="108"/>
  <c r="R24" i="108"/>
  <c r="H104" i="108"/>
  <c r="H103" i="108" s="1"/>
  <c r="Q50" i="108"/>
  <c r="Q46" i="108"/>
  <c r="Q42" i="108"/>
  <c r="Q38" i="108"/>
  <c r="Q34" i="108"/>
  <c r="Q30" i="108"/>
  <c r="Q26" i="108"/>
  <c r="Q49" i="108"/>
  <c r="Q47" i="108"/>
  <c r="Q45" i="108"/>
  <c r="Q43" i="108"/>
  <c r="Q41" i="108"/>
  <c r="Q39" i="108"/>
  <c r="Q37" i="108"/>
  <c r="Q35" i="108"/>
  <c r="Q33" i="108"/>
  <c r="Q31" i="108"/>
  <c r="Q29" i="108"/>
  <c r="Q27" i="108"/>
  <c r="Q25" i="108"/>
  <c r="R23" i="108"/>
  <c r="R51" i="108"/>
  <c r="Q48" i="108"/>
  <c r="Q44" i="108"/>
  <c r="Q40" i="108"/>
  <c r="Q36" i="108"/>
  <c r="Q32" i="108"/>
</calcChain>
</file>

<file path=xl/sharedStrings.xml><?xml version="1.0" encoding="utf-8"?>
<sst xmlns="http://schemas.openxmlformats.org/spreadsheetml/2006/main" count="394" uniqueCount="239">
  <si>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</si>
  <si>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</si>
  <si>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</si>
  <si>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</si>
  <si>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</si>
  <si>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</si>
  <si>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</si>
  <si>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</si>
  <si>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</si>
  <si>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</si>
  <si>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</si>
  <si>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</si>
  <si>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</si>
  <si>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</si>
  <si>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</si>
  <si>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</si>
  <si>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</si>
  <si>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</si>
  <si>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</si>
  <si>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</si>
  <si>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</si>
  <si>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</si>
  <si>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</si>
  <si>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</si>
  <si>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КМС</t>
  </si>
  <si>
    <t>Самарская область</t>
  </si>
  <si>
    <t>Ростовская область</t>
  </si>
  <si>
    <t>Тюменская область</t>
  </si>
  <si>
    <t>Свердловская область</t>
  </si>
  <si>
    <t>Удмуртская Республика</t>
  </si>
  <si>
    <t>Московская область</t>
  </si>
  <si>
    <t>Новосибирская область</t>
  </si>
  <si>
    <t>по велосипедному спорту</t>
  </si>
  <si>
    <t>КОД UCI</t>
  </si>
  <si>
    <t>СУДЬЯ НА ФИНИШЕ</t>
  </si>
  <si>
    <t>НАЧАЛО ГОНКИ:</t>
  </si>
  <si>
    <t>ОКОНЧАНИЕ ГОНКИ:</t>
  </si>
  <si>
    <t>ОБЩАЯ ПРОТЯЖЕННОСТЬ:</t>
  </si>
  <si>
    <t>1 этап</t>
  </si>
  <si>
    <t>2 этап</t>
  </si>
  <si>
    <t>3 этап</t>
  </si>
  <si>
    <t>НФ</t>
  </si>
  <si>
    <t>Москва</t>
  </si>
  <si>
    <t>МАКСИМАЛЬНЫЙ ПЕРЕПАД (HD):</t>
  </si>
  <si>
    <t>СУММА ПОЛОЖИТЕЛЬНЫХ ПЕРЕПАДОВ ВЫСОТЫ НА ДИСТАНЦИИ (ТС):</t>
  </si>
  <si>
    <t>ДИСТАНЦИЯ: ЭТАПОВ</t>
  </si>
  <si>
    <t>Шоссе - многодневная гонка</t>
  </si>
  <si>
    <t>ПЕРВЕНСТВО РОССИИ</t>
  </si>
  <si>
    <t>№ ВРВС: 0080671811Я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</si>
  <si>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</si>
  <si>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</si>
  <si>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</si>
  <si>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</si>
  <si>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</si>
  <si>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</si>
  <si>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Лимит времени</t>
  </si>
  <si>
    <t>1 СР</t>
  </si>
  <si>
    <t>Н. финишировало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</si>
  <si>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</si>
  <si>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</si>
  <si>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</si>
  <si>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</si>
  <si>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</si>
  <si>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</si>
  <si>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РЕЗУЛЬТАТ И МЕСТО НА ЭТАПАХ</t>
  </si>
  <si>
    <t>Министерства физической культуры и спорта Ульяновской области</t>
  </si>
  <si>
    <t>Федерация велосипедного спорта Ульяновской области</t>
  </si>
  <si>
    <t>Юниоры 17-18 лет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</si>
  <si>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Ульяновск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</si>
  <si>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02-07 августа 2022 года</t>
    </r>
  </si>
  <si>
    <t>№ ЕКП 2022: 5062</t>
  </si>
  <si>
    <t>3</t>
  </si>
  <si>
    <t>пролог</t>
  </si>
  <si>
    <t>УЖЕВКО Роман</t>
  </si>
  <si>
    <t>10.03.2005</t>
  </si>
  <si>
    <t xml:space="preserve"> Санкт-Петербург</t>
  </si>
  <si>
    <t>МИШАНКОВ Максим</t>
  </si>
  <si>
    <t>01.07.2005</t>
  </si>
  <si>
    <t>ЛАПТЕВ Савелий</t>
  </si>
  <si>
    <t>23.06.2004</t>
  </si>
  <si>
    <t>БЕЛЯНИН Андрей</t>
  </si>
  <si>
    <t>17.10.2004</t>
  </si>
  <si>
    <t>ПЛАКУШКИН Иван</t>
  </si>
  <si>
    <t>07.06.2004</t>
  </si>
  <si>
    <t>ПУРЫГИН Максим</t>
  </si>
  <si>
    <t>17.06.2005</t>
  </si>
  <si>
    <t>Омская область</t>
  </si>
  <si>
    <t>СИМОНОВ Ярослав</t>
  </si>
  <si>
    <t>18.05.2005</t>
  </si>
  <si>
    <t>Республика Башкортостан</t>
  </si>
  <si>
    <t>ТЕТЕНКОВ Глеб</t>
  </si>
  <si>
    <t>26.01.2004</t>
  </si>
  <si>
    <t>КРАСНОВ Иван</t>
  </si>
  <si>
    <t>24.04.2005</t>
  </si>
  <si>
    <t>ЛУНИН Михаил</t>
  </si>
  <si>
    <t>27.09.2005</t>
  </si>
  <si>
    <t>ЕМЕЛЬЯНОВ Лев</t>
  </si>
  <si>
    <t>25.06.2004</t>
  </si>
  <si>
    <t>РОМАНОВ Андрей</t>
  </si>
  <si>
    <t>08.04.2005</t>
  </si>
  <si>
    <t>ТРУБЕЦКОЙ Арсений</t>
  </si>
  <si>
    <t>20.06.2004</t>
  </si>
  <si>
    <t>СМЕТАНИН Владимир</t>
  </si>
  <si>
    <t>14.02.2004</t>
  </si>
  <si>
    <t>СМИРНОВ Владислав</t>
  </si>
  <si>
    <t>20.02.2004</t>
  </si>
  <si>
    <t>Республика Адыгея</t>
  </si>
  <si>
    <t>САННИКОВ Илья</t>
  </si>
  <si>
    <t>05.10.2004</t>
  </si>
  <si>
    <t>МАЛЬЦЕВ Даниил</t>
  </si>
  <si>
    <t>15.12.2005</t>
  </si>
  <si>
    <t>СИДОВ Роман</t>
  </si>
  <si>
    <t>11.03.2004</t>
  </si>
  <si>
    <t>ЛОЖКИН Дмитрий</t>
  </si>
  <si>
    <t>10.11.2005</t>
  </si>
  <si>
    <t>ШИШКОВ Степан</t>
  </si>
  <si>
    <t>08.03.2005</t>
  </si>
  <si>
    <t>Саратовская область</t>
  </si>
  <si>
    <t>КОРОВНИЧЕНКО Кирилл</t>
  </si>
  <si>
    <t>03.04.2004</t>
  </si>
  <si>
    <t>ПЕРЕПЕЛИЦА Вадим</t>
  </si>
  <si>
    <t>30.10.2005</t>
  </si>
  <si>
    <t>Краснодарский край</t>
  </si>
  <si>
    <t>ШМАКАЕВ Кирилл</t>
  </si>
  <si>
    <t>12.07.2004</t>
  </si>
  <si>
    <t>ФИЛИМОШИН Роман</t>
  </si>
  <si>
    <t>25.07.2005</t>
  </si>
  <si>
    <t>ШАИН Герман</t>
  </si>
  <si>
    <t>31.07.2005</t>
  </si>
  <si>
    <t>АФАНАСЕНКО Никита</t>
  </si>
  <si>
    <t>03.11.2005</t>
  </si>
  <si>
    <t>Республика Бурятия</t>
  </si>
  <si>
    <t>МАЛИНОВСКИЙ Никита</t>
  </si>
  <si>
    <t>06.06.2004</t>
  </si>
  <si>
    <t>ВАСИЛЬЕВ Павел</t>
  </si>
  <si>
    <t>26.04.2004</t>
  </si>
  <si>
    <t>ШИНКАРЕЦКИЙ Виталий</t>
  </si>
  <si>
    <t>01.04.2005</t>
  </si>
  <si>
    <t>ШМАТОВ Никита</t>
  </si>
  <si>
    <t>30.04.2005</t>
  </si>
  <si>
    <t>БОНДАРЕНКО Мирон</t>
  </si>
  <si>
    <t>10.04.2005</t>
  </si>
  <si>
    <t>ШЕЛЯГ Валерий</t>
  </si>
  <si>
    <t>13.05.2005</t>
  </si>
  <si>
    <t>ГАВРИЛОВ Егор</t>
  </si>
  <si>
    <t>27.04.2004</t>
  </si>
  <si>
    <t>СЕРГЕЕВ Георгий</t>
  </si>
  <si>
    <t>31.08.2005</t>
  </si>
  <si>
    <t>БЛОХИН Иван</t>
  </si>
  <si>
    <t>29.04.2004</t>
  </si>
  <si>
    <t>ЮНУСОВ Артур</t>
  </si>
  <si>
    <t>06.01.2004</t>
  </si>
  <si>
    <t>Республика Татарстан</t>
  </si>
  <si>
    <t>ТРИФОНОВ Кирилл</t>
  </si>
  <si>
    <t>26.11.2005</t>
  </si>
  <si>
    <t>ПАВЛОВ Ярослав</t>
  </si>
  <si>
    <t>29.10.2005</t>
  </si>
  <si>
    <t>МУКАДЯСОВ Роберт</t>
  </si>
  <si>
    <t>12.05.2005</t>
  </si>
  <si>
    <t>КОЗУБЕНКО Алексей</t>
  </si>
  <si>
    <t>12.01.2005</t>
  </si>
  <si>
    <t>МИХИН Кирилл</t>
  </si>
  <si>
    <t>13.03.2005</t>
  </si>
  <si>
    <t>ГОЛОВАХА Мирослав</t>
  </si>
  <si>
    <t>14.10.2004</t>
  </si>
  <si>
    <t>ФЕСЕНКО Даниил</t>
  </si>
  <si>
    <t>14.06.2004</t>
  </si>
  <si>
    <t>БУХАРОВ Антон</t>
  </si>
  <si>
    <t>19.07.2005</t>
  </si>
  <si>
    <t>ЗДЕРИХИН Артем</t>
  </si>
  <si>
    <t>23.05.2004</t>
  </si>
  <si>
    <t>КУЗЬМЕНКО Николай</t>
  </si>
  <si>
    <t>23.11.2005</t>
  </si>
  <si>
    <t>ШИШКИН Егор</t>
  </si>
  <si>
    <t>01.10.2004</t>
  </si>
  <si>
    <t>ГАФИЯТОВ Булат</t>
  </si>
  <si>
    <t>28.03.2005</t>
  </si>
  <si>
    <t>ГРЕБЕНЮКОВ Никита</t>
  </si>
  <si>
    <t>23.05.2005</t>
  </si>
  <si>
    <t>МУХИН Михаил</t>
  </si>
  <si>
    <t>04.06.2005</t>
  </si>
  <si>
    <t>КИРИЛИН Алексей</t>
  </si>
  <si>
    <t>10.02.2005</t>
  </si>
  <si>
    <t>ЗАИКА Дмитрий</t>
  </si>
  <si>
    <t>14.07.2005</t>
  </si>
  <si>
    <t>Курганская область</t>
  </si>
  <si>
    <t>БЕЛИКОВ Никита</t>
  </si>
  <si>
    <t>06.05.2005</t>
  </si>
  <si>
    <t>БАДИГИН Александр</t>
  </si>
  <si>
    <t>22.04.2004</t>
  </si>
  <si>
    <t>11.05.2004</t>
  </si>
  <si>
    <t>ЗОТОВ Арсентий</t>
  </si>
  <si>
    <t>12.07.2005</t>
  </si>
  <si>
    <t>ГУСЕВ Глеб</t>
  </si>
  <si>
    <t>25.01.2005</t>
  </si>
  <si>
    <t>Челябинская область</t>
  </si>
  <si>
    <t>20.05.2005</t>
  </si>
  <si>
    <t>ДОГНЕЕВ Мурат</t>
  </si>
  <si>
    <t>АХУНОВ Дамир</t>
  </si>
  <si>
    <t>03.06.2005</t>
  </si>
  <si>
    <t>МАТОЧКИН Александр</t>
  </si>
  <si>
    <t>16.05.2005</t>
  </si>
  <si>
    <t>СУДАРЕВ Тихон</t>
  </si>
  <si>
    <t>06.04.2005</t>
  </si>
  <si>
    <t>ЧИСТЯКОВ Сергей</t>
  </si>
  <si>
    <t>21.04.2004</t>
  </si>
  <si>
    <t>ХОВМЕНЕЦ Михаил</t>
  </si>
  <si>
    <t>07.09.2005</t>
  </si>
  <si>
    <t>АКЕНТЬЕВ Савелий</t>
  </si>
  <si>
    <t>31.12.2005</t>
  </si>
  <si>
    <t>КРАСНОВ Павел</t>
  </si>
  <si>
    <t>Республика Мордовия</t>
  </si>
  <si>
    <t>КОНЮШЕНКО Дмитрий</t>
  </si>
  <si>
    <t>22.09.2005</t>
  </si>
  <si>
    <t>ЧЕРНОВ Денис</t>
  </si>
  <si>
    <t>18.04.2005</t>
  </si>
  <si>
    <t>ХЛУПОВ Дмитрий</t>
  </si>
  <si>
    <t>20.07.2005</t>
  </si>
  <si>
    <t>ЦВЕТКОВ Никита</t>
  </si>
  <si>
    <t>14.02.2005</t>
  </si>
  <si>
    <t>ЕРМОЛАЕВ Антон</t>
  </si>
  <si>
    <t>18.12.2005</t>
  </si>
  <si>
    <t>Ульяновская область</t>
  </si>
  <si>
    <t>ЗАКИРОВ Тимур</t>
  </si>
  <si>
    <t>КОРМЩИКОВ Иван</t>
  </si>
  <si>
    <t>04.05.2005</t>
  </si>
  <si>
    <t>Кировская область</t>
  </si>
  <si>
    <t>ГАЗИЗОВ Данил</t>
  </si>
  <si>
    <t>16.08.2005</t>
  </si>
  <si>
    <t>УСИНСКИЙ Максим</t>
  </si>
  <si>
    <t>13.01.2005</t>
  </si>
  <si>
    <t>ГОНЧАРОВ Матвей</t>
  </si>
  <si>
    <t>21.09.2005</t>
  </si>
  <si>
    <t>Завьялов П.И.(ВК, г.Ульяновск)</t>
  </si>
  <si>
    <t>Власкина Е.В. (ВК, г.Самара)</t>
  </si>
  <si>
    <t>Некрашевич О.С.(1кат., г.Самара)</t>
  </si>
  <si>
    <t>АВЕРИН Валентин</t>
  </si>
  <si>
    <t>НИКИШИН Денис</t>
  </si>
  <si>
    <t>ПРОШКИН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</si>
</sst>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&quot; км&quot;"/>
    <numFmt numFmtId="166" formatCode="h:mm:ss.0"/>
    <numFmt numFmtId="167" formatCode="0.000"/>
    <numFmt numFmtId="168" formatCode="hh:mm:ss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26" applyNumberFormat="0" applyAlignment="0" applyProtection="0"/>
    <xf numFmtId="0" fontId="29" fillId="7" borderId="27" applyNumberFormat="0" applyAlignment="0" applyProtection="0"/>
    <xf numFmtId="0" fontId="30" fillId="7" borderId="26" applyNumberFormat="0" applyAlignment="0" applyProtection="0"/>
    <xf numFmtId="0" fontId="31" fillId="0" borderId="28" applyNumberFormat="0" applyFill="0" applyAlignment="0" applyProtection="0"/>
    <xf numFmtId="0" fontId="32" fillId="8" borderId="2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0" borderId="0"/>
    <xf numFmtId="0" fontId="2" fillId="9" borderId="30" applyNumberFormat="0" applyFont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30" applyNumberFormat="0" applyFont="0" applyAlignment="0" applyProtection="0"/>
    <xf numFmtId="0" fontId="1" fillId="9" borderId="30" applyNumberFormat="0" applyFont="0" applyAlignment="0" applyProtection="0"/>
    <xf numFmtId="0" fontId="1" fillId="9" borderId="30" applyNumberFormat="0" applyFont="0" applyAlignment="0" applyProtection="0"/>
    <xf numFmtId="0" fontId="1" fillId="9" borderId="30" applyNumberFormat="0" applyFont="0" applyAlignment="0" applyProtection="0"/>
  </cellStyleXfs>
  <cellXfs count="157">
    <xf numFmtId="0" fontId="0" fillId="0" borderId="0" xfId="0"/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0" xfId="2"/>
    <xf numFmtId="0" fontId="19" fillId="0" borderId="12" xfId="2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5" fillId="0" borderId="2" xfId="2" applyBorder="1"/>
    <xf numFmtId="0" fontId="14" fillId="0" borderId="2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6" fillId="0" borderId="13" xfId="2" applyFont="1" applyBorder="1" applyAlignment="1">
      <alignment horizontal="right" vertical="center"/>
    </xf>
    <xf numFmtId="0" fontId="13" fillId="0" borderId="14" xfId="2" applyFont="1" applyFill="1" applyBorder="1" applyAlignment="1">
      <alignment horizontal="left" vertical="center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vertical="center"/>
    </xf>
    <xf numFmtId="0" fontId="14" fillId="0" borderId="3" xfId="2" applyFont="1" applyBorder="1" applyAlignment="1">
      <alignment horizontal="right" vertical="center"/>
    </xf>
    <xf numFmtId="0" fontId="16" fillId="0" borderId="3" xfId="2" applyFont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0" fontId="7" fillId="0" borderId="1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Border="1"/>
    <xf numFmtId="0" fontId="7" fillId="0" borderId="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13" fillId="0" borderId="16" xfId="2" applyFont="1" applyFill="1" applyBorder="1" applyAlignment="1">
      <alignment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/>
    </xf>
    <xf numFmtId="0" fontId="14" fillId="0" borderId="5" xfId="2" applyFont="1" applyFill="1" applyBorder="1" applyAlignment="1">
      <alignment vertical="center"/>
    </xf>
    <xf numFmtId="0" fontId="14" fillId="0" borderId="5" xfId="2" applyFont="1" applyFill="1" applyBorder="1" applyAlignment="1">
      <alignment horizontal="right" vertical="center"/>
    </xf>
    <xf numFmtId="0" fontId="13" fillId="0" borderId="4" xfId="2" applyFont="1" applyBorder="1" applyAlignment="1">
      <alignment horizontal="left" vertical="center"/>
    </xf>
    <xf numFmtId="0" fontId="14" fillId="0" borderId="5" xfId="2" applyFont="1" applyBorder="1" applyAlignment="1">
      <alignment horizontal="right" vertical="center"/>
    </xf>
    <xf numFmtId="165" fontId="14" fillId="0" borderId="17" xfId="2" applyNumberFormat="1" applyFont="1" applyFill="1" applyBorder="1" applyAlignment="1">
      <alignment horizontal="right" vertical="center"/>
    </xf>
    <xf numFmtId="0" fontId="13" fillId="0" borderId="16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38" fillId="0" borderId="0" xfId="51" applyFont="1" applyFill="1" applyBorder="1" applyAlignment="1">
      <alignment vertical="center" wrapText="1"/>
    </xf>
    <xf numFmtId="164" fontId="17" fillId="0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horizontal="right" vertical="center"/>
    </xf>
    <xf numFmtId="0" fontId="13" fillId="0" borderId="5" xfId="2" applyFont="1" applyBorder="1" applyAlignment="1">
      <alignment horizontal="left" vertical="center"/>
    </xf>
    <xf numFmtId="49" fontId="14" fillId="0" borderId="17" xfId="2" applyNumberFormat="1" applyFont="1" applyFill="1" applyBorder="1" applyAlignment="1">
      <alignment horizontal="right" vertical="center"/>
    </xf>
    <xf numFmtId="0" fontId="39" fillId="0" borderId="0" xfId="8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4" fontId="39" fillId="0" borderId="0" xfId="8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vertical="center"/>
    </xf>
    <xf numFmtId="0" fontId="17" fillId="0" borderId="11" xfId="2" applyNumberFormat="1" applyFont="1" applyFill="1" applyBorder="1" applyAlignment="1" applyProtection="1">
      <alignment horizontal="center" vertical="center"/>
    </xf>
    <xf numFmtId="0" fontId="8" fillId="0" borderId="4" xfId="2" applyFont="1" applyBorder="1" applyAlignment="1">
      <alignment horizontal="left" vertical="center"/>
    </xf>
    <xf numFmtId="2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49" fontId="14" fillId="0" borderId="2" xfId="2" applyNumberFormat="1" applyFont="1" applyBorder="1" applyAlignment="1">
      <alignment horizontal="right" vertical="center"/>
    </xf>
    <xf numFmtId="49" fontId="14" fillId="0" borderId="4" xfId="2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2" fontId="7" fillId="0" borderId="4" xfId="0" applyNumberFormat="1" applyFont="1" applyBorder="1" applyAlignment="1">
      <alignment vertical="center"/>
    </xf>
    <xf numFmtId="49" fontId="14" fillId="0" borderId="17" xfId="2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3" fillId="2" borderId="8" xfId="2" applyFont="1" applyFill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46" fontId="8" fillId="0" borderId="3" xfId="2" applyNumberFormat="1" applyFont="1" applyBorder="1" applyAlignment="1">
      <alignment vertical="center"/>
    </xf>
    <xf numFmtId="21" fontId="14" fillId="0" borderId="3" xfId="2" applyNumberFormat="1" applyFont="1" applyBorder="1" applyAlignment="1">
      <alignment vertical="center"/>
    </xf>
    <xf numFmtId="49" fontId="14" fillId="0" borderId="3" xfId="2" applyNumberFormat="1" applyFont="1" applyBorder="1" applyAlignment="1">
      <alignment vertical="center"/>
    </xf>
    <xf numFmtId="0" fontId="40" fillId="0" borderId="2" xfId="2" applyFont="1" applyBorder="1" applyAlignment="1">
      <alignment vertical="center"/>
    </xf>
    <xf numFmtId="46" fontId="8" fillId="0" borderId="2" xfId="2" applyNumberFormat="1" applyFont="1" applyBorder="1" applyAlignment="1">
      <alignment vertical="center"/>
    </xf>
    <xf numFmtId="21" fontId="14" fillId="0" borderId="2" xfId="2" applyNumberFormat="1" applyFont="1" applyBorder="1" applyAlignment="1">
      <alignment vertical="center"/>
    </xf>
    <xf numFmtId="166" fontId="17" fillId="0" borderId="2" xfId="2" applyNumberFormat="1" applyFont="1" applyFill="1" applyBorder="1" applyAlignment="1">
      <alignment horizontal="center" vertical="center"/>
    </xf>
    <xf numFmtId="167" fontId="17" fillId="0" borderId="2" xfId="2" applyNumberFormat="1" applyFont="1" applyFill="1" applyBorder="1" applyAlignment="1">
      <alignment horizontal="center" vertical="center"/>
    </xf>
    <xf numFmtId="9" fontId="14" fillId="0" borderId="0" xfId="2" applyNumberFormat="1" applyFont="1" applyBorder="1" applyAlignment="1">
      <alignment horizontal="right" vertical="center"/>
    </xf>
    <xf numFmtId="49" fontId="14" fillId="0" borderId="0" xfId="2" applyNumberFormat="1" applyFont="1" applyBorder="1" applyAlignment="1">
      <alignment vertical="center"/>
    </xf>
    <xf numFmtId="46" fontId="8" fillId="0" borderId="0" xfId="2" applyNumberFormat="1" applyFont="1" applyBorder="1" applyAlignment="1">
      <alignment vertical="center"/>
    </xf>
    <xf numFmtId="21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horizontal="right" vertical="center"/>
    </xf>
    <xf numFmtId="0" fontId="40" fillId="0" borderId="3" xfId="2" applyFont="1" applyBorder="1" applyAlignment="1">
      <alignment vertical="center"/>
    </xf>
    <xf numFmtId="166" fontId="17" fillId="0" borderId="3" xfId="2" applyNumberFormat="1" applyFont="1" applyFill="1" applyBorder="1" applyAlignment="1">
      <alignment horizontal="center" vertical="center"/>
    </xf>
    <xf numFmtId="167" fontId="17" fillId="0" borderId="3" xfId="2" applyNumberFormat="1" applyFont="1" applyFill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21" fontId="7" fillId="0" borderId="0" xfId="2" applyNumberFormat="1" applyFont="1" applyBorder="1" applyAlignment="1">
      <alignment horizontal="center" vertical="center"/>
    </xf>
    <xf numFmtId="0" fontId="17" fillId="0" borderId="2" xfId="2" applyNumberFormat="1" applyFont="1" applyFill="1" applyBorder="1" applyAlignment="1" applyProtection="1">
      <alignment horizontal="center" vertical="center"/>
    </xf>
    <xf numFmtId="0" fontId="17" fillId="0" borderId="13" xfId="2" applyNumberFormat="1" applyFont="1" applyFill="1" applyBorder="1" applyAlignment="1" applyProtection="1">
      <alignment horizontal="center" vertical="center"/>
    </xf>
    <xf numFmtId="0" fontId="14" fillId="0" borderId="12" xfId="2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left" vertical="center"/>
    </xf>
    <xf numFmtId="0" fontId="8" fillId="0" borderId="18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41" fillId="0" borderId="1" xfId="5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 applyProtection="1">
      <alignment horizontal="center" vertical="center"/>
    </xf>
    <xf numFmtId="0" fontId="43" fillId="0" borderId="1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/>
    </xf>
    <xf numFmtId="0" fontId="41" fillId="0" borderId="36" xfId="51" applyFont="1" applyFill="1" applyBorder="1" applyAlignment="1">
      <alignment vertical="center" wrapText="1"/>
    </xf>
    <xf numFmtId="164" fontId="7" fillId="0" borderId="36" xfId="2" applyNumberFormat="1" applyFont="1" applyFill="1" applyBorder="1" applyAlignment="1">
      <alignment horizontal="center" vertical="center" wrapText="1"/>
    </xf>
    <xf numFmtId="0" fontId="42" fillId="0" borderId="36" xfId="8" applyFont="1" applyFill="1" applyBorder="1" applyAlignment="1">
      <alignment horizontal="center" vertical="center" wrapText="1"/>
    </xf>
    <xf numFmtId="168" fontId="7" fillId="0" borderId="3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>
      <alignment horizontal="center" vertical="center"/>
    </xf>
    <xf numFmtId="167" fontId="7" fillId="0" borderId="3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 applyProtection="1">
      <alignment horizontal="center" vertical="center"/>
    </xf>
    <xf numFmtId="0" fontId="7" fillId="0" borderId="37" xfId="2" applyNumberFormat="1" applyFont="1" applyFill="1" applyBorder="1" applyAlignment="1" applyProtection="1">
      <alignment horizontal="center" vertical="center"/>
    </xf>
    <xf numFmtId="0" fontId="13" fillId="0" borderId="20" xfId="2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4" fillId="0" borderId="21" xfId="2" applyFont="1" applyBorder="1" applyAlignment="1">
      <alignment horizontal="right" vertical="center"/>
    </xf>
    <xf numFmtId="0" fontId="7" fillId="0" borderId="21" xfId="2" applyFont="1" applyBorder="1" applyAlignment="1">
      <alignment vertical="center"/>
    </xf>
    <xf numFmtId="0" fontId="8" fillId="0" borderId="38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49" fontId="14" fillId="0" borderId="22" xfId="2" applyNumberFormat="1" applyFont="1" applyFill="1" applyBorder="1" applyAlignment="1">
      <alignment horizontal="right" vertical="center"/>
    </xf>
    <xf numFmtId="14" fontId="42" fillId="0" borderId="1" xfId="8" applyNumberFormat="1" applyFont="1" applyFill="1" applyBorder="1" applyAlignment="1">
      <alignment horizontal="center" vertical="center" wrapText="1"/>
    </xf>
    <xf numFmtId="14" fontId="42" fillId="0" borderId="36" xfId="8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33" xfId="3" applyFont="1" applyFill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</cellXfs>
  <cellStyles count="84">
    <cellStyle name="20% — акцент1" xfId="26" builtinId="30" customBuiltin="1"/>
    <cellStyle name="20% - Акцент1 2" xfId="52"/>
    <cellStyle name="20% - Акцент1 3" xfId="53"/>
    <cellStyle name="20% — акцент2" xfId="30" builtinId="34" customBuiltin="1"/>
    <cellStyle name="20% - Акцент2 2" xfId="54"/>
    <cellStyle name="20% - Акцент2 3" xfId="55"/>
    <cellStyle name="20% — акцент3" xfId="34" builtinId="38" customBuiltin="1"/>
    <cellStyle name="20% - Акцент3 2" xfId="56"/>
    <cellStyle name="20% - Акцент3 3" xfId="57"/>
    <cellStyle name="20% — акцент4" xfId="38" builtinId="42" customBuiltin="1"/>
    <cellStyle name="20% - Акцент4 2" xfId="58"/>
    <cellStyle name="20% - Акцент4 3" xfId="59"/>
    <cellStyle name="20% — акцент5" xfId="42" builtinId="46" customBuiltin="1"/>
    <cellStyle name="20% - Акцент5 2" xfId="60"/>
    <cellStyle name="20% - Акцент5 3" xfId="61"/>
    <cellStyle name="20% — акцент6" xfId="46" builtinId="50" customBuiltin="1"/>
    <cellStyle name="20% - Акцент6 2" xfId="62"/>
    <cellStyle name="20% - Акцент6 3" xfId="63"/>
    <cellStyle name="40% — акцент1" xfId="27" builtinId="31" customBuiltin="1"/>
    <cellStyle name="40% - Акцент1 2" xfId="64"/>
    <cellStyle name="40% - Акцент1 3" xfId="65"/>
    <cellStyle name="40% — акцент2" xfId="31" builtinId="35" customBuiltin="1"/>
    <cellStyle name="40% - Акцент2 2" xfId="66"/>
    <cellStyle name="40% - Акцент2 3" xfId="67"/>
    <cellStyle name="40% — акцент3" xfId="35" builtinId="39" customBuiltin="1"/>
    <cellStyle name="40% - Акцент3 2" xfId="68"/>
    <cellStyle name="40% - Акцент3 3" xfId="69"/>
    <cellStyle name="40% — акцент4" xfId="39" builtinId="43" customBuiltin="1"/>
    <cellStyle name="40% - Акцент4 2" xfId="70"/>
    <cellStyle name="40% - Акцент4 3" xfId="71"/>
    <cellStyle name="40% — акцент5" xfId="43" builtinId="47" customBuiltin="1"/>
    <cellStyle name="40% - Акцент5 2" xfId="72"/>
    <cellStyle name="40% - Акцент5 3" xfId="73"/>
    <cellStyle name="40% — акцент6" xfId="47" builtinId="51" customBuiltin="1"/>
    <cellStyle name="40% - Акцент6 2" xfId="74"/>
    <cellStyle name="40% - Акцент6 3" xfId="75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49"/>
    <cellStyle name="Обычный 6" xfId="76"/>
    <cellStyle name="Обычный 7" xfId="77"/>
    <cellStyle name="Обычный 8" xfId="78"/>
    <cellStyle name="Обычный 9" xfId="79"/>
    <cellStyle name="Обычный_ID4938_RS 2" xfId="51"/>
    <cellStyle name="Обычный_ID4938_RS_1" xfId="8"/>
    <cellStyle name="Обычный_Стартовый протокол Смирнов_20101106_Results" xfId="3"/>
    <cellStyle name="Плохой" xfId="15" builtinId="27" customBuiltin="1"/>
    <cellStyle name="Пояснение" xfId="23" builtinId="53" customBuiltin="1"/>
    <cellStyle name="Примечание 2" xfId="50"/>
    <cellStyle name="Примечание 3" xfId="80"/>
    <cellStyle name="Примечание 4" xfId="81"/>
    <cellStyle name="Примечание 5" xfId="82"/>
    <cellStyle name="Примечание 6" xfId="83"/>
    <cellStyle name="Связанная ячейка" xfId="20" builtinId="24" customBuiltin="1"/>
    <cellStyle name="Текст предупреждения" xfId="22" builtinId="11" customBuiltin="1"/>
    <cellStyle name="Хороший" xfId="1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472247</xdr:colOff>
      <xdr:row>0</xdr:row>
      <xdr:rowOff>108858</xdr:rowOff>
    </xdr:from>
    <xdr:to>
      <xdr:col>3</xdr:col>
      <xdr:colOff>749104</xdr:colOff>
      <xdr:row>3</xdr:row>
      <xdr:rowOff>51083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747" y="108858"/>
          <a:ext cx="1161321" cy="745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349403</xdr:colOff>
      <xdr:row>3</xdr:row>
      <xdr:rowOff>81643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301903" cy="870858"/>
        </a:xfrm>
        <a:prstGeom prst="rect">
          <a:avLst/>
        </a:prstGeom>
      </xdr:spPr>
    </xdr:pic>
    <xdr:clientData/>
  </xdr:twoCellAnchor>
  <xdr:oneCellAnchor>
    <xdr:from>
      <xdr:col>19</xdr:col>
      <xdr:colOff>81643</xdr:colOff>
      <xdr:row>0</xdr:row>
      <xdr:rowOff>40821</xdr:rowOff>
    </xdr:from>
    <xdr:ext cx="859161" cy="800537"/>
    <xdr:pic>
      <xdr:nvPicPr>
        <xdr:cNvPr id="5" name="Picture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19464" y="40821"/>
          <a:ext cx="859161" cy="8005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U118"/>
  <sheetViews>
    <sheetView tabSelected="1" view="pageBreakPreview" topLeftCell="A90" zoomScale="93" zoomScaleNormal="90" zoomScaleSheetLayoutView="93" workbookViewId="0">
      <selection activeCell="G68" sqref="G68"/>
    </sheetView>
  </sheetViews>
  <sheetFormatPr defaultColWidth="9.140625" defaultRowHeight="12.75" x14ac:dyDescent="0.2"/>
  <cols>
    <col min="1" max="1" width="7" style="1" customWidth="1"/>
    <col min="2" max="2" width="7.28515625" style="18" bestFit="1" customWidth="1"/>
    <col min="3" max="3" width="13.28515625" style="18" customWidth="1"/>
    <col min="4" max="4" width="21.28515625" style="1" customWidth="1"/>
    <col min="5" max="5" width="12.140625" style="1" customWidth="1"/>
    <col min="6" max="6" width="7.85546875" style="1" bestFit="1" customWidth="1"/>
    <col min="7" max="7" width="25.140625" style="1" customWidth="1"/>
    <col min="8" max="8" width="9.7109375" style="1" customWidth="1"/>
    <col min="9" max="9" width="4.5703125" style="1" customWidth="1"/>
    <col min="10" max="10" width="9.85546875" style="1" customWidth="1"/>
    <col min="11" max="11" width="5" style="1" customWidth="1"/>
    <col min="12" max="12" width="9.5703125" style="1" customWidth="1"/>
    <col min="13" max="13" width="4.5703125" style="1" customWidth="1"/>
    <col min="14" max="14" width="10.42578125" style="1" customWidth="1"/>
    <col min="15" max="15" width="4.85546875" style="1" customWidth="1"/>
    <col min="16" max="16" width="10.7109375" style="1" customWidth="1"/>
    <col min="17" max="17" width="12" style="1" customWidth="1"/>
    <col min="18" max="18" width="10" style="1" customWidth="1"/>
    <col min="19" max="19" width="13.42578125" style="1" customWidth="1"/>
    <col min="20" max="20" width="14.85546875" style="1" customWidth="1"/>
    <col min="21" max="16384" width="9.140625" style="1"/>
  </cols>
  <sheetData>
    <row r="1" spans="1:21" ht="20.25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1" ht="21" x14ac:dyDescent="0.2">
      <c r="A2" s="155" t="s">
        <v>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1" ht="21" x14ac:dyDescent="0.2">
      <c r="A3" s="155" t="s">
        <v>10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1" ht="21" x14ac:dyDescent="0.2">
      <c r="A4" s="155" t="s">
        <v>66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1" ht="5.25" customHeight="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1" s="2" customFormat="1" ht="24" customHeight="1" x14ac:dyDescent="0.2">
      <c r="A6" s="136" t="s">
        <v>47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3"/>
    </row>
    <row r="7" spans="1:21" s="2" customFormat="1" ht="19.5" customHeight="1" x14ac:dyDescent="0.2">
      <c r="A7" s="137" t="s">
        <v>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spans="1:21" s="2" customFormat="1" ht="4.5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21" ht="19.5" customHeight="1" thickTop="1" x14ac:dyDescent="0.2">
      <c r="A9" s="138" t="s">
        <v>19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</row>
    <row r="10" spans="1:21" ht="18" customHeight="1" x14ac:dyDescent="0.2">
      <c r="A10" s="141" t="s">
        <v>46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3"/>
    </row>
    <row r="11" spans="1:21" ht="19.5" customHeight="1" x14ac:dyDescent="0.2">
      <c r="A11" s="141" t="s">
        <v>67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</row>
    <row r="12" spans="1:21" ht="15.75" x14ac:dyDescent="0.2">
      <c r="A12" s="4" t="s">
        <v>68</v>
      </c>
      <c r="B12" s="5"/>
      <c r="C12" s="5"/>
      <c r="D12" s="6"/>
      <c r="E12" s="7"/>
      <c r="F12" s="7"/>
      <c r="G12" s="42" t="s">
        <v>35</v>
      </c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9"/>
      <c r="T12" s="10" t="s">
        <v>48</v>
      </c>
    </row>
    <row r="13" spans="1:21" ht="15.75" x14ac:dyDescent="0.2">
      <c r="A13" s="11" t="s">
        <v>69</v>
      </c>
      <c r="B13" s="12"/>
      <c r="C13" s="12"/>
      <c r="D13" s="13"/>
      <c r="E13" s="13"/>
      <c r="F13" s="13"/>
      <c r="G13" s="43" t="s">
        <v>36</v>
      </c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6" t="s">
        <v>70</v>
      </c>
    </row>
    <row r="14" spans="1:21" ht="8.25" customHeight="1" x14ac:dyDescent="0.2">
      <c r="A14" s="17"/>
      <c r="B14" s="66"/>
      <c r="C14" s="66"/>
      <c r="D14" s="19"/>
      <c r="Q14" s="20"/>
      <c r="R14" s="20"/>
      <c r="S14" s="20"/>
      <c r="T14" s="21"/>
    </row>
    <row r="15" spans="1:21" ht="18" customHeight="1" x14ac:dyDescent="0.2">
      <c r="A15" s="148" t="s">
        <v>9</v>
      </c>
      <c r="B15" s="149"/>
      <c r="C15" s="149"/>
      <c r="D15" s="149"/>
      <c r="E15" s="149"/>
      <c r="F15" s="149"/>
      <c r="G15" s="150"/>
      <c r="H15" s="151" t="s">
        <v>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52"/>
    </row>
    <row r="16" spans="1:21" ht="15" x14ac:dyDescent="0.2">
      <c r="A16" s="22" t="s">
        <v>16</v>
      </c>
      <c r="B16" s="23"/>
      <c r="C16" s="23"/>
      <c r="D16" s="24"/>
      <c r="E16" s="25"/>
      <c r="F16" s="24"/>
      <c r="G16" s="26"/>
      <c r="H16" s="27" t="s">
        <v>37</v>
      </c>
      <c r="I16" s="44"/>
      <c r="J16" s="44"/>
      <c r="K16" s="44"/>
      <c r="L16" s="44"/>
      <c r="M16" s="44"/>
      <c r="N16" s="44"/>
      <c r="O16" s="44"/>
      <c r="P16" s="44"/>
      <c r="Q16" s="28"/>
      <c r="R16" s="28"/>
      <c r="S16" s="48"/>
      <c r="T16" s="29"/>
    </row>
    <row r="17" spans="1:20" ht="15" x14ac:dyDescent="0.2">
      <c r="A17" s="22" t="s">
        <v>17</v>
      </c>
      <c r="B17" s="48"/>
      <c r="C17" s="48"/>
      <c r="D17" s="31"/>
      <c r="E17" s="28"/>
      <c r="F17" s="31"/>
      <c r="G17" s="26" t="s">
        <v>233</v>
      </c>
      <c r="H17" s="53" t="s">
        <v>43</v>
      </c>
      <c r="I17" s="44"/>
      <c r="J17" s="44"/>
      <c r="K17" s="44"/>
      <c r="L17" s="44"/>
      <c r="M17" s="44"/>
      <c r="N17" s="44"/>
      <c r="O17" s="44"/>
      <c r="P17" s="44"/>
      <c r="Q17" s="28"/>
      <c r="R17" s="28"/>
      <c r="S17" s="48"/>
      <c r="T17" s="45"/>
    </row>
    <row r="18" spans="1:20" ht="15" x14ac:dyDescent="0.2">
      <c r="A18" s="30" t="s">
        <v>18</v>
      </c>
      <c r="B18" s="23"/>
      <c r="C18" s="23"/>
      <c r="D18" s="28"/>
      <c r="E18" s="25"/>
      <c r="F18" s="24"/>
      <c r="G18" s="32" t="s">
        <v>234</v>
      </c>
      <c r="H18" s="53" t="s">
        <v>44</v>
      </c>
      <c r="I18" s="44"/>
      <c r="J18" s="44"/>
      <c r="K18" s="44"/>
      <c r="L18" s="44"/>
      <c r="M18" s="44"/>
      <c r="N18" s="44"/>
      <c r="O18" s="44"/>
      <c r="P18" s="44"/>
      <c r="Q18" s="28"/>
      <c r="R18" s="28"/>
      <c r="S18" s="48"/>
      <c r="T18" s="45"/>
    </row>
    <row r="19" spans="1:20" ht="15.75" thickBot="1" x14ac:dyDescent="0.25">
      <c r="A19" s="113" t="s">
        <v>15</v>
      </c>
      <c r="B19" s="114"/>
      <c r="C19" s="114"/>
      <c r="D19" s="115"/>
      <c r="E19" s="115"/>
      <c r="F19" s="116"/>
      <c r="G19" s="115" t="s">
        <v>235</v>
      </c>
      <c r="H19" s="117" t="s">
        <v>45</v>
      </c>
      <c r="I19" s="118"/>
      <c r="J19" s="118"/>
      <c r="K19" s="118"/>
      <c r="L19" s="118"/>
      <c r="M19" s="118"/>
      <c r="N19" s="118"/>
      <c r="O19" s="118"/>
      <c r="P19" s="118"/>
      <c r="Q19" s="115"/>
      <c r="R19" s="114">
        <v>177</v>
      </c>
      <c r="S19" s="114"/>
      <c r="T19" s="119" t="s">
        <v>71</v>
      </c>
    </row>
    <row r="20" spans="1:20" ht="9" customHeight="1" thickTop="1" thickBot="1" x14ac:dyDescent="0.25">
      <c r="B20" s="66"/>
      <c r="C20" s="66"/>
    </row>
    <row r="21" spans="1:20" s="33" customFormat="1" ht="20.25" customHeight="1" thickTop="1" x14ac:dyDescent="0.2">
      <c r="A21" s="153" t="s">
        <v>6</v>
      </c>
      <c r="B21" s="127" t="s">
        <v>12</v>
      </c>
      <c r="C21" s="127" t="s">
        <v>33</v>
      </c>
      <c r="D21" s="127" t="s">
        <v>2</v>
      </c>
      <c r="E21" s="127" t="s">
        <v>63</v>
      </c>
      <c r="F21" s="127" t="s">
        <v>8</v>
      </c>
      <c r="G21" s="127" t="s">
        <v>13</v>
      </c>
      <c r="H21" s="127" t="s">
        <v>64</v>
      </c>
      <c r="I21" s="127"/>
      <c r="J21" s="127"/>
      <c r="K21" s="127"/>
      <c r="L21" s="127"/>
      <c r="M21" s="127"/>
      <c r="N21" s="127"/>
      <c r="O21" s="127"/>
      <c r="P21" s="127" t="s">
        <v>7</v>
      </c>
      <c r="Q21" s="127" t="s">
        <v>23</v>
      </c>
      <c r="R21" s="127" t="s">
        <v>20</v>
      </c>
      <c r="S21" s="144" t="s">
        <v>22</v>
      </c>
      <c r="T21" s="146" t="s">
        <v>14</v>
      </c>
    </row>
    <row r="22" spans="1:20" s="33" customFormat="1" ht="14.25" customHeight="1" x14ac:dyDescent="0.2">
      <c r="A22" s="154"/>
      <c r="B22" s="126"/>
      <c r="C22" s="126"/>
      <c r="D22" s="126"/>
      <c r="E22" s="126"/>
      <c r="F22" s="126"/>
      <c r="G22" s="126"/>
      <c r="H22" s="126" t="s">
        <v>72</v>
      </c>
      <c r="I22" s="126"/>
      <c r="J22" s="126" t="s">
        <v>38</v>
      </c>
      <c r="K22" s="126"/>
      <c r="L22" s="126" t="s">
        <v>39</v>
      </c>
      <c r="M22" s="126"/>
      <c r="N22" s="126" t="s">
        <v>40</v>
      </c>
      <c r="O22" s="126"/>
      <c r="P22" s="126"/>
      <c r="Q22" s="126"/>
      <c r="R22" s="126"/>
      <c r="S22" s="145"/>
      <c r="T22" s="147"/>
    </row>
    <row r="23" spans="1:20" ht="21.75" customHeight="1" x14ac:dyDescent="0.2">
      <c r="A23" s="92">
        <v>1</v>
      </c>
      <c r="B23" s="93">
        <v>83</v>
      </c>
      <c r="C23" s="93">
        <v>10080358622</v>
      </c>
      <c r="D23" s="94" t="s">
        <v>73</v>
      </c>
      <c r="E23" s="120" t="s">
        <v>74</v>
      </c>
      <c r="F23" s="95" t="s">
        <v>24</v>
      </c>
      <c r="G23" s="96" t="s">
        <v>75</v>
      </c>
      <c r="H23" s="97">
        <v>4.340277777777778E-3</v>
      </c>
      <c r="I23" s="98">
        <v>2</v>
      </c>
      <c r="J23" s="97">
        <v>0.1065625</v>
      </c>
      <c r="K23" s="98">
        <v>2</v>
      </c>
      <c r="L23" s="97">
        <v>1.8032407407407407E-2</v>
      </c>
      <c r="M23" s="98">
        <v>2</v>
      </c>
      <c r="N23" s="97">
        <v>5.1493055555555556E-2</v>
      </c>
      <c r="O23" s="98">
        <v>22</v>
      </c>
      <c r="P23" s="97">
        <f>SUM(H23,J23,L23,N23)</f>
        <v>0.18042824074074074</v>
      </c>
      <c r="Q23" s="97"/>
      <c r="R23" s="55">
        <f>IFERROR($R$19*3600/(HOUR(P23)*3600+MINUTE(P23)*60+SECOND(P23)),"")</f>
        <v>40.874975944576306</v>
      </c>
      <c r="S23" s="100" t="s">
        <v>21</v>
      </c>
      <c r="T23" s="99"/>
    </row>
    <row r="24" spans="1:20" ht="21.75" customHeight="1" x14ac:dyDescent="0.2">
      <c r="A24" s="92">
        <v>2</v>
      </c>
      <c r="B24" s="93">
        <v>82</v>
      </c>
      <c r="C24" s="93">
        <v>10083179100</v>
      </c>
      <c r="D24" s="94" t="s">
        <v>76</v>
      </c>
      <c r="E24" s="120" t="s">
        <v>77</v>
      </c>
      <c r="F24" s="95" t="s">
        <v>24</v>
      </c>
      <c r="G24" s="96" t="s">
        <v>75</v>
      </c>
      <c r="H24" s="97">
        <v>4.4560185185185189E-3</v>
      </c>
      <c r="I24" s="98">
        <v>12</v>
      </c>
      <c r="J24" s="97">
        <v>0.10622685185185186</v>
      </c>
      <c r="K24" s="98">
        <v>1</v>
      </c>
      <c r="L24" s="97">
        <v>1.8703703703703705E-2</v>
      </c>
      <c r="M24" s="98">
        <v>4</v>
      </c>
      <c r="N24" s="97">
        <v>5.1319444444444445E-2</v>
      </c>
      <c r="O24" s="98">
        <v>1</v>
      </c>
      <c r="P24" s="97">
        <f>SUM(H24,J24,L24,N24)</f>
        <v>0.18070601851851853</v>
      </c>
      <c r="Q24" s="54">
        <f>P24-$P$23</f>
        <v>2.7777777777779344E-4</v>
      </c>
      <c r="R24" s="55">
        <f>IFERROR($R$19*3600/(HOUR(P24)*3600+MINUTE(P24)*60+SECOND(P24)),"")</f>
        <v>40.812143726381862</v>
      </c>
      <c r="S24" s="100" t="s">
        <v>21</v>
      </c>
      <c r="T24" s="99"/>
    </row>
    <row r="25" spans="1:20" ht="21.75" customHeight="1" x14ac:dyDescent="0.2">
      <c r="A25" s="92">
        <v>3</v>
      </c>
      <c r="B25" s="93">
        <v>115</v>
      </c>
      <c r="C25" s="93">
        <v>10034929579</v>
      </c>
      <c r="D25" s="94" t="s">
        <v>78</v>
      </c>
      <c r="E25" s="120" t="s">
        <v>79</v>
      </c>
      <c r="F25" s="95" t="s">
        <v>21</v>
      </c>
      <c r="G25" s="96" t="s">
        <v>28</v>
      </c>
      <c r="H25" s="97">
        <v>4.3749999999999995E-3</v>
      </c>
      <c r="I25" s="98">
        <v>5</v>
      </c>
      <c r="J25" s="97">
        <v>0.10759259259259259</v>
      </c>
      <c r="K25" s="98">
        <v>9</v>
      </c>
      <c r="L25" s="97">
        <v>1.8148148148148146E-2</v>
      </c>
      <c r="M25" s="98">
        <v>3</v>
      </c>
      <c r="N25" s="97">
        <v>5.1377314814814813E-2</v>
      </c>
      <c r="O25" s="98">
        <v>2</v>
      </c>
      <c r="P25" s="97">
        <f t="shared" ref="P25:P51" si="0">SUM(H25,J25,L25,N25)</f>
        <v>0.18149305555555553</v>
      </c>
      <c r="Q25" s="54">
        <f t="shared" ref="Q25:Q50" si="1">P25-$P$23</f>
        <v>1.0648148148147962E-3</v>
      </c>
      <c r="R25" s="55">
        <f t="shared" ref="R25:R51" si="2">IFERROR($R$19*3600/(HOUR(P25)*3600+MINUTE(P25)*60+SECOND(P25)),"")</f>
        <v>40.635163573751676</v>
      </c>
      <c r="S25" s="100" t="s">
        <v>21</v>
      </c>
      <c r="T25" s="99"/>
    </row>
    <row r="26" spans="1:20" ht="21.75" customHeight="1" x14ac:dyDescent="0.2">
      <c r="A26" s="92">
        <v>4</v>
      </c>
      <c r="B26" s="93">
        <v>79</v>
      </c>
      <c r="C26" s="93">
        <v>10036028107</v>
      </c>
      <c r="D26" s="94" t="s">
        <v>80</v>
      </c>
      <c r="E26" s="120" t="s">
        <v>81</v>
      </c>
      <c r="F26" s="95" t="s">
        <v>21</v>
      </c>
      <c r="G26" s="96" t="s">
        <v>75</v>
      </c>
      <c r="H26" s="97">
        <v>4.31712962962963E-3</v>
      </c>
      <c r="I26" s="98">
        <v>1</v>
      </c>
      <c r="J26" s="97">
        <v>0.10787037037037038</v>
      </c>
      <c r="K26" s="98">
        <v>11</v>
      </c>
      <c r="L26" s="97">
        <v>1.7881944444444443E-2</v>
      </c>
      <c r="M26" s="98">
        <v>1</v>
      </c>
      <c r="N26" s="97">
        <v>5.1493055555555556E-2</v>
      </c>
      <c r="O26" s="98">
        <v>23</v>
      </c>
      <c r="P26" s="97">
        <f t="shared" si="0"/>
        <v>0.18156250000000002</v>
      </c>
      <c r="Q26" s="54">
        <f t="shared" si="1"/>
        <v>1.1342592592592793E-3</v>
      </c>
      <c r="R26" s="55">
        <f t="shared" si="2"/>
        <v>40.619621342512907</v>
      </c>
      <c r="S26" s="100" t="s">
        <v>24</v>
      </c>
      <c r="T26" s="99"/>
    </row>
    <row r="27" spans="1:20" ht="21.75" customHeight="1" x14ac:dyDescent="0.2">
      <c r="A27" s="92">
        <v>5</v>
      </c>
      <c r="B27" s="93">
        <v>84</v>
      </c>
      <c r="C27" s="93">
        <v>10091971744</v>
      </c>
      <c r="D27" s="94" t="s">
        <v>82</v>
      </c>
      <c r="E27" s="120" t="s">
        <v>83</v>
      </c>
      <c r="F27" s="95" t="s">
        <v>24</v>
      </c>
      <c r="G27" s="96" t="s">
        <v>30</v>
      </c>
      <c r="H27" s="97">
        <v>4.4212962962962956E-3</v>
      </c>
      <c r="I27" s="98">
        <v>7</v>
      </c>
      <c r="J27" s="97">
        <v>0.10717592592592594</v>
      </c>
      <c r="K27" s="98">
        <v>5</v>
      </c>
      <c r="L27" s="97">
        <v>1.8865740740740742E-2</v>
      </c>
      <c r="M27" s="98">
        <v>6</v>
      </c>
      <c r="N27" s="97">
        <v>5.1469907407407402E-2</v>
      </c>
      <c r="O27" s="98">
        <v>6</v>
      </c>
      <c r="P27" s="97">
        <f t="shared" si="0"/>
        <v>0.18193287037037037</v>
      </c>
      <c r="Q27" s="54">
        <f t="shared" si="1"/>
        <v>1.5046296296296335E-3</v>
      </c>
      <c r="R27" s="55">
        <f t="shared" si="2"/>
        <v>40.536929830141865</v>
      </c>
      <c r="S27" s="100" t="s">
        <v>24</v>
      </c>
      <c r="T27" s="99"/>
    </row>
    <row r="28" spans="1:20" ht="21.75" customHeight="1" x14ac:dyDescent="0.2">
      <c r="A28" s="92">
        <v>6</v>
      </c>
      <c r="B28" s="93">
        <v>69</v>
      </c>
      <c r="C28" s="93">
        <v>10081650136</v>
      </c>
      <c r="D28" s="94" t="s">
        <v>84</v>
      </c>
      <c r="E28" s="120" t="s">
        <v>85</v>
      </c>
      <c r="F28" s="95" t="s">
        <v>24</v>
      </c>
      <c r="G28" s="96" t="s">
        <v>86</v>
      </c>
      <c r="H28" s="97">
        <v>4.6527777777777774E-3</v>
      </c>
      <c r="I28" s="98">
        <v>35</v>
      </c>
      <c r="J28" s="97">
        <v>0.10668981481481482</v>
      </c>
      <c r="K28" s="98">
        <v>3</v>
      </c>
      <c r="L28" s="97">
        <v>1.9317129629629629E-2</v>
      </c>
      <c r="M28" s="98">
        <v>16</v>
      </c>
      <c r="N28" s="97">
        <v>5.1493055555555556E-2</v>
      </c>
      <c r="O28" s="98">
        <v>26</v>
      </c>
      <c r="P28" s="97">
        <f t="shared" si="0"/>
        <v>0.18215277777777777</v>
      </c>
      <c r="Q28" s="54">
        <f t="shared" si="1"/>
        <v>1.7245370370370383E-3</v>
      </c>
      <c r="R28" s="55">
        <f t="shared" si="2"/>
        <v>40.487990850171556</v>
      </c>
      <c r="S28" s="100" t="s">
        <v>24</v>
      </c>
      <c r="T28" s="99"/>
    </row>
    <row r="29" spans="1:20" ht="21.75" customHeight="1" x14ac:dyDescent="0.2">
      <c r="A29" s="92">
        <v>7</v>
      </c>
      <c r="B29" s="93">
        <v>76</v>
      </c>
      <c r="C29" s="93">
        <v>10091325480</v>
      </c>
      <c r="D29" s="94" t="s">
        <v>87</v>
      </c>
      <c r="E29" s="120" t="s">
        <v>88</v>
      </c>
      <c r="F29" s="95" t="s">
        <v>24</v>
      </c>
      <c r="G29" s="96" t="s">
        <v>89</v>
      </c>
      <c r="H29" s="97">
        <v>4.4675925925925933E-3</v>
      </c>
      <c r="I29" s="98">
        <v>14</v>
      </c>
      <c r="J29" s="97">
        <v>0.10722222222222222</v>
      </c>
      <c r="K29" s="98">
        <v>6</v>
      </c>
      <c r="L29" s="97">
        <v>1.9108796296296294E-2</v>
      </c>
      <c r="M29" s="98">
        <v>11</v>
      </c>
      <c r="N29" s="97">
        <v>5.1608796296296298E-2</v>
      </c>
      <c r="O29" s="98">
        <v>27</v>
      </c>
      <c r="P29" s="97">
        <f t="shared" si="0"/>
        <v>0.18240740740740741</v>
      </c>
      <c r="Q29" s="54">
        <f t="shared" si="1"/>
        <v>1.9791666666666707E-3</v>
      </c>
      <c r="R29" s="55">
        <f t="shared" si="2"/>
        <v>40.431472081218274</v>
      </c>
      <c r="S29" s="100" t="s">
        <v>24</v>
      </c>
      <c r="T29" s="99"/>
    </row>
    <row r="30" spans="1:20" ht="21.75" customHeight="1" x14ac:dyDescent="0.2">
      <c r="A30" s="92">
        <v>8</v>
      </c>
      <c r="B30" s="93">
        <v>72</v>
      </c>
      <c r="C30" s="93">
        <v>10059788659</v>
      </c>
      <c r="D30" s="94" t="s">
        <v>90</v>
      </c>
      <c r="E30" s="120" t="s">
        <v>91</v>
      </c>
      <c r="F30" s="95" t="s">
        <v>24</v>
      </c>
      <c r="G30" s="96" t="s">
        <v>86</v>
      </c>
      <c r="H30" s="97">
        <v>4.8379629629629632E-3</v>
      </c>
      <c r="I30" s="98">
        <v>57</v>
      </c>
      <c r="J30" s="97">
        <v>0.10681712962962964</v>
      </c>
      <c r="K30" s="98">
        <v>4</v>
      </c>
      <c r="L30" s="97">
        <v>1.9490740740740743E-2</v>
      </c>
      <c r="M30" s="98">
        <v>22</v>
      </c>
      <c r="N30" s="97">
        <v>5.1469907407407402E-2</v>
      </c>
      <c r="O30" s="98">
        <v>5</v>
      </c>
      <c r="P30" s="97">
        <f t="shared" si="0"/>
        <v>0.18261574074074075</v>
      </c>
      <c r="Q30" s="54">
        <f t="shared" si="1"/>
        <v>2.1875000000000089E-3</v>
      </c>
      <c r="R30" s="55">
        <f t="shared" si="2"/>
        <v>40.385346685257957</v>
      </c>
      <c r="S30" s="100" t="s">
        <v>24</v>
      </c>
      <c r="T30" s="99"/>
    </row>
    <row r="31" spans="1:20" ht="21.75" customHeight="1" x14ac:dyDescent="0.2">
      <c r="A31" s="92">
        <v>9</v>
      </c>
      <c r="B31" s="93">
        <v>55</v>
      </c>
      <c r="C31" s="93">
        <v>10091409447</v>
      </c>
      <c r="D31" s="94" t="s">
        <v>92</v>
      </c>
      <c r="E31" s="120" t="s">
        <v>93</v>
      </c>
      <c r="F31" s="95" t="s">
        <v>24</v>
      </c>
      <c r="G31" s="96" t="s">
        <v>29</v>
      </c>
      <c r="H31" s="97">
        <v>4.4560185185185189E-3</v>
      </c>
      <c r="I31" s="98">
        <v>11</v>
      </c>
      <c r="J31" s="97">
        <v>0.10765046296296295</v>
      </c>
      <c r="K31" s="98">
        <v>10</v>
      </c>
      <c r="L31" s="97">
        <v>1.9085648148148147E-2</v>
      </c>
      <c r="M31" s="98">
        <v>9</v>
      </c>
      <c r="N31" s="97">
        <v>5.1469907407407402E-2</v>
      </c>
      <c r="O31" s="98">
        <v>8</v>
      </c>
      <c r="P31" s="97">
        <f t="shared" si="0"/>
        <v>0.18266203703703701</v>
      </c>
      <c r="Q31" s="54">
        <f t="shared" si="1"/>
        <v>2.2337962962962754E-3</v>
      </c>
      <c r="R31" s="55">
        <f t="shared" si="2"/>
        <v>40.375110885819289</v>
      </c>
      <c r="S31" s="100" t="s">
        <v>24</v>
      </c>
      <c r="T31" s="99"/>
    </row>
    <row r="32" spans="1:20" ht="21.75" customHeight="1" x14ac:dyDescent="0.2">
      <c r="A32" s="92">
        <v>10</v>
      </c>
      <c r="B32" s="93">
        <v>81</v>
      </c>
      <c r="C32" s="93">
        <v>10080977301</v>
      </c>
      <c r="D32" s="94" t="s">
        <v>94</v>
      </c>
      <c r="E32" s="120" t="s">
        <v>95</v>
      </c>
      <c r="F32" s="95" t="s">
        <v>24</v>
      </c>
      <c r="G32" s="96" t="s">
        <v>75</v>
      </c>
      <c r="H32" s="97">
        <v>4.4328703703703709E-3</v>
      </c>
      <c r="I32" s="98">
        <v>9</v>
      </c>
      <c r="J32" s="97">
        <v>0.10798611111111112</v>
      </c>
      <c r="K32" s="98">
        <v>17</v>
      </c>
      <c r="L32" s="97">
        <v>1.894675925925926E-2</v>
      </c>
      <c r="M32" s="98">
        <v>7</v>
      </c>
      <c r="N32" s="97">
        <v>5.1493055555555556E-2</v>
      </c>
      <c r="O32" s="98">
        <v>19</v>
      </c>
      <c r="P32" s="97">
        <f t="shared" si="0"/>
        <v>0.18285879629629631</v>
      </c>
      <c r="Q32" s="54">
        <f t="shared" si="1"/>
        <v>2.4305555555555747E-3</v>
      </c>
      <c r="R32" s="55">
        <f t="shared" si="2"/>
        <v>40.331666561174757</v>
      </c>
      <c r="S32" s="100" t="s">
        <v>24</v>
      </c>
      <c r="T32" s="99"/>
    </row>
    <row r="33" spans="1:20" ht="21.75" customHeight="1" x14ac:dyDescent="0.2">
      <c r="A33" s="92">
        <v>11</v>
      </c>
      <c r="B33" s="93">
        <v>105</v>
      </c>
      <c r="C33" s="93">
        <v>10055096081</v>
      </c>
      <c r="D33" s="94" t="s">
        <v>96</v>
      </c>
      <c r="E33" s="120" t="s">
        <v>97</v>
      </c>
      <c r="F33" s="95" t="s">
        <v>24</v>
      </c>
      <c r="G33" s="96" t="s">
        <v>28</v>
      </c>
      <c r="H33" s="97">
        <v>4.5833333333333334E-3</v>
      </c>
      <c r="I33" s="98">
        <v>28</v>
      </c>
      <c r="J33" s="97">
        <v>0.10743055555555554</v>
      </c>
      <c r="K33" s="98">
        <v>8</v>
      </c>
      <c r="L33" s="97">
        <v>1.9479166666666669E-2</v>
      </c>
      <c r="M33" s="98">
        <v>21</v>
      </c>
      <c r="N33" s="97">
        <v>5.1493055555555556E-2</v>
      </c>
      <c r="O33" s="98">
        <v>21</v>
      </c>
      <c r="P33" s="97">
        <f t="shared" si="0"/>
        <v>0.1829861111111111</v>
      </c>
      <c r="Q33" s="54">
        <f t="shared" si="1"/>
        <v>2.5578703703703631E-3</v>
      </c>
      <c r="R33" s="55">
        <f t="shared" si="2"/>
        <v>40.30360531309298</v>
      </c>
      <c r="S33" s="100"/>
      <c r="T33" s="99"/>
    </row>
    <row r="34" spans="1:20" ht="21.75" customHeight="1" x14ac:dyDescent="0.2">
      <c r="A34" s="92">
        <v>12</v>
      </c>
      <c r="B34" s="93">
        <v>119</v>
      </c>
      <c r="C34" s="93">
        <v>10077957971</v>
      </c>
      <c r="D34" s="94" t="s">
        <v>98</v>
      </c>
      <c r="E34" s="120" t="s">
        <v>99</v>
      </c>
      <c r="F34" s="95" t="s">
        <v>24</v>
      </c>
      <c r="G34" s="96" t="s">
        <v>42</v>
      </c>
      <c r="H34" s="97">
        <v>4.5601851851851853E-3</v>
      </c>
      <c r="I34" s="98">
        <v>25</v>
      </c>
      <c r="J34" s="97">
        <v>0.10798611111111112</v>
      </c>
      <c r="K34" s="98">
        <v>19</v>
      </c>
      <c r="L34" s="97">
        <v>1.9050925925925926E-2</v>
      </c>
      <c r="M34" s="98">
        <v>8</v>
      </c>
      <c r="N34" s="97">
        <v>5.1400462962962967E-2</v>
      </c>
      <c r="O34" s="98">
        <v>3</v>
      </c>
      <c r="P34" s="97">
        <f t="shared" si="0"/>
        <v>0.18299768518518519</v>
      </c>
      <c r="Q34" s="54">
        <f t="shared" si="1"/>
        <v>2.5694444444444575E-3</v>
      </c>
      <c r="R34" s="55">
        <f t="shared" si="2"/>
        <v>40.30105622667763</v>
      </c>
      <c r="S34" s="100"/>
      <c r="T34" s="99"/>
    </row>
    <row r="35" spans="1:20" ht="21.75" customHeight="1" x14ac:dyDescent="0.2">
      <c r="A35" s="92">
        <v>13</v>
      </c>
      <c r="B35" s="93">
        <v>92</v>
      </c>
      <c r="C35" s="93">
        <v>10060269316</v>
      </c>
      <c r="D35" s="94" t="s">
        <v>100</v>
      </c>
      <c r="E35" s="120" t="s">
        <v>101</v>
      </c>
      <c r="F35" s="95" t="s">
        <v>24</v>
      </c>
      <c r="G35" s="96" t="s">
        <v>30</v>
      </c>
      <c r="H35" s="97">
        <v>4.5370370370370365E-3</v>
      </c>
      <c r="I35" s="98">
        <v>22</v>
      </c>
      <c r="J35" s="97">
        <v>0.10792824074074074</v>
      </c>
      <c r="K35" s="98">
        <v>15</v>
      </c>
      <c r="L35" s="97">
        <v>1.9108796296296294E-2</v>
      </c>
      <c r="M35" s="98">
        <v>12</v>
      </c>
      <c r="N35" s="97">
        <v>5.1469907407407402E-2</v>
      </c>
      <c r="O35" s="98">
        <v>16</v>
      </c>
      <c r="P35" s="97">
        <f t="shared" si="0"/>
        <v>0.18304398148148146</v>
      </c>
      <c r="Q35" s="54">
        <f t="shared" si="1"/>
        <v>2.615740740740724E-3</v>
      </c>
      <c r="R35" s="55">
        <f t="shared" si="2"/>
        <v>40.290863104647485</v>
      </c>
      <c r="S35" s="100"/>
      <c r="T35" s="99"/>
    </row>
    <row r="36" spans="1:20" ht="21.75" customHeight="1" x14ac:dyDescent="0.2">
      <c r="A36" s="92">
        <v>14</v>
      </c>
      <c r="B36" s="93">
        <v>34</v>
      </c>
      <c r="C36" s="93">
        <v>10080036195</v>
      </c>
      <c r="D36" s="94" t="s">
        <v>102</v>
      </c>
      <c r="E36" s="120" t="s">
        <v>103</v>
      </c>
      <c r="F36" s="95" t="s">
        <v>24</v>
      </c>
      <c r="G36" s="96" t="s">
        <v>25</v>
      </c>
      <c r="H36" s="97">
        <v>4.4212962962962956E-3</v>
      </c>
      <c r="I36" s="98">
        <v>8</v>
      </c>
      <c r="J36" s="97">
        <v>0.10798611111111112</v>
      </c>
      <c r="K36" s="98">
        <v>16</v>
      </c>
      <c r="L36" s="97">
        <v>1.9571759259259257E-2</v>
      </c>
      <c r="M36" s="98">
        <v>25</v>
      </c>
      <c r="N36" s="97">
        <v>5.1469907407407402E-2</v>
      </c>
      <c r="O36" s="98">
        <v>9</v>
      </c>
      <c r="P36" s="97">
        <f t="shared" si="0"/>
        <v>0.18344907407407407</v>
      </c>
      <c r="Q36" s="54">
        <f t="shared" si="1"/>
        <v>3.0208333333333337E-3</v>
      </c>
      <c r="R36" s="55">
        <f t="shared" si="2"/>
        <v>40.201892744479494</v>
      </c>
      <c r="S36" s="100"/>
      <c r="T36" s="99"/>
    </row>
    <row r="37" spans="1:20" ht="21.75" customHeight="1" x14ac:dyDescent="0.2">
      <c r="A37" s="92">
        <v>15</v>
      </c>
      <c r="B37" s="93">
        <v>103</v>
      </c>
      <c r="C37" s="93">
        <v>10055582701</v>
      </c>
      <c r="D37" s="94" t="s">
        <v>104</v>
      </c>
      <c r="E37" s="120" t="s">
        <v>105</v>
      </c>
      <c r="F37" s="95" t="s">
        <v>24</v>
      </c>
      <c r="G37" s="96" t="s">
        <v>106</v>
      </c>
      <c r="H37" s="97">
        <v>4.6759259259259263E-3</v>
      </c>
      <c r="I37" s="98">
        <v>39</v>
      </c>
      <c r="J37" s="97">
        <v>0.10741898148148148</v>
      </c>
      <c r="K37" s="98">
        <v>7</v>
      </c>
      <c r="L37" s="97">
        <v>1.9884259259259258E-2</v>
      </c>
      <c r="M37" s="98">
        <v>35</v>
      </c>
      <c r="N37" s="97">
        <v>5.1469907407407402E-2</v>
      </c>
      <c r="O37" s="98">
        <v>12</v>
      </c>
      <c r="P37" s="97">
        <f t="shared" si="0"/>
        <v>0.18344907407407407</v>
      </c>
      <c r="Q37" s="54">
        <f t="shared" si="1"/>
        <v>3.0208333333333337E-3</v>
      </c>
      <c r="R37" s="55">
        <f t="shared" si="2"/>
        <v>40.201892744479494</v>
      </c>
      <c r="S37" s="100"/>
      <c r="T37" s="99"/>
    </row>
    <row r="38" spans="1:20" ht="21.75" customHeight="1" x14ac:dyDescent="0.2">
      <c r="A38" s="92">
        <v>16</v>
      </c>
      <c r="B38" s="93">
        <v>54</v>
      </c>
      <c r="C38" s="93">
        <v>10091410760</v>
      </c>
      <c r="D38" s="94" t="s">
        <v>107</v>
      </c>
      <c r="E38" s="120" t="s">
        <v>108</v>
      </c>
      <c r="F38" s="95" t="s">
        <v>24</v>
      </c>
      <c r="G38" s="96" t="s">
        <v>29</v>
      </c>
      <c r="H38" s="97">
        <v>4.6180555555555558E-3</v>
      </c>
      <c r="I38" s="98">
        <v>32</v>
      </c>
      <c r="J38" s="97">
        <v>0.10792824074074074</v>
      </c>
      <c r="K38" s="98">
        <v>13</v>
      </c>
      <c r="L38" s="97">
        <v>1.9432870370370371E-2</v>
      </c>
      <c r="M38" s="98">
        <v>19</v>
      </c>
      <c r="N38" s="97">
        <v>5.1469907407407402E-2</v>
      </c>
      <c r="O38" s="98">
        <v>15</v>
      </c>
      <c r="P38" s="97">
        <f t="shared" si="0"/>
        <v>0.18344907407407407</v>
      </c>
      <c r="Q38" s="54">
        <f t="shared" si="1"/>
        <v>3.0208333333333337E-3</v>
      </c>
      <c r="R38" s="55">
        <f t="shared" si="2"/>
        <v>40.201892744479494</v>
      </c>
      <c r="S38" s="100"/>
      <c r="T38" s="99"/>
    </row>
    <row r="39" spans="1:20" ht="21.75" customHeight="1" x14ac:dyDescent="0.2">
      <c r="A39" s="92">
        <v>17</v>
      </c>
      <c r="B39" s="93">
        <v>121</v>
      </c>
      <c r="C39" s="93">
        <v>10089713462</v>
      </c>
      <c r="D39" s="94" t="s">
        <v>109</v>
      </c>
      <c r="E39" s="120" t="s">
        <v>110</v>
      </c>
      <c r="F39" s="95" t="s">
        <v>21</v>
      </c>
      <c r="G39" s="96" t="s">
        <v>42</v>
      </c>
      <c r="H39" s="97">
        <v>4.4675925925925933E-3</v>
      </c>
      <c r="I39" s="98">
        <v>13</v>
      </c>
      <c r="J39" s="97">
        <v>0.10835648148148147</v>
      </c>
      <c r="K39" s="98">
        <v>27</v>
      </c>
      <c r="L39" s="97">
        <v>1.9166666666666669E-2</v>
      </c>
      <c r="M39" s="98">
        <v>14</v>
      </c>
      <c r="N39" s="97">
        <v>5.1469907407407402E-2</v>
      </c>
      <c r="O39" s="98">
        <v>4</v>
      </c>
      <c r="P39" s="97">
        <f t="shared" si="0"/>
        <v>0.18346064814814814</v>
      </c>
      <c r="Q39" s="54">
        <f t="shared" si="1"/>
        <v>3.0324074074074003E-3</v>
      </c>
      <c r="R39" s="55">
        <f t="shared" si="2"/>
        <v>40.199356507475869</v>
      </c>
      <c r="S39" s="100"/>
      <c r="T39" s="99"/>
    </row>
    <row r="40" spans="1:20" ht="21.75" customHeight="1" x14ac:dyDescent="0.2">
      <c r="A40" s="92">
        <v>18</v>
      </c>
      <c r="B40" s="93">
        <v>102</v>
      </c>
      <c r="C40" s="93">
        <v>10091152904</v>
      </c>
      <c r="D40" s="94" t="s">
        <v>111</v>
      </c>
      <c r="E40" s="120" t="s">
        <v>112</v>
      </c>
      <c r="F40" s="95" t="s">
        <v>24</v>
      </c>
      <c r="G40" s="96" t="s">
        <v>106</v>
      </c>
      <c r="H40" s="97">
        <v>4.4444444444444444E-3</v>
      </c>
      <c r="I40" s="98">
        <v>10</v>
      </c>
      <c r="J40" s="97">
        <v>0.10865740740740741</v>
      </c>
      <c r="K40" s="98">
        <v>31</v>
      </c>
      <c r="L40" s="97">
        <v>1.8761574074074073E-2</v>
      </c>
      <c r="M40" s="98">
        <v>5</v>
      </c>
      <c r="N40" s="97">
        <v>5.167824074074074E-2</v>
      </c>
      <c r="O40" s="98">
        <v>29</v>
      </c>
      <c r="P40" s="97">
        <f t="shared" si="0"/>
        <v>0.18354166666666666</v>
      </c>
      <c r="Q40" s="54">
        <f t="shared" si="1"/>
        <v>3.1134259259259223E-3</v>
      </c>
      <c r="R40" s="55">
        <f t="shared" si="2"/>
        <v>40.181611804767307</v>
      </c>
      <c r="S40" s="100"/>
      <c r="T40" s="99"/>
    </row>
    <row r="41" spans="1:20" ht="21.75" customHeight="1" x14ac:dyDescent="0.2">
      <c r="A41" s="92">
        <v>19</v>
      </c>
      <c r="B41" s="93">
        <v>75</v>
      </c>
      <c r="C41" s="93">
        <v>10075127692</v>
      </c>
      <c r="D41" s="94" t="s">
        <v>113</v>
      </c>
      <c r="E41" s="120" t="s">
        <v>114</v>
      </c>
      <c r="F41" s="95" t="s">
        <v>24</v>
      </c>
      <c r="G41" s="96" t="s">
        <v>89</v>
      </c>
      <c r="H41" s="97">
        <v>4.4907407407407405E-3</v>
      </c>
      <c r="I41" s="98">
        <v>18</v>
      </c>
      <c r="J41" s="97">
        <v>0.10815972222222221</v>
      </c>
      <c r="K41" s="98">
        <v>22</v>
      </c>
      <c r="L41" s="97">
        <v>1.9363425925925926E-2</v>
      </c>
      <c r="M41" s="98">
        <v>18</v>
      </c>
      <c r="N41" s="97">
        <v>5.1631944444444446E-2</v>
      </c>
      <c r="O41" s="98">
        <v>28</v>
      </c>
      <c r="P41" s="97">
        <f t="shared" si="0"/>
        <v>0.18364583333333331</v>
      </c>
      <c r="Q41" s="54">
        <f t="shared" si="1"/>
        <v>3.2175925925925775E-3</v>
      </c>
      <c r="R41" s="55">
        <f t="shared" si="2"/>
        <v>40.158820192853092</v>
      </c>
      <c r="S41" s="100"/>
      <c r="T41" s="99"/>
    </row>
    <row r="42" spans="1:20" ht="21.75" customHeight="1" x14ac:dyDescent="0.2">
      <c r="A42" s="92">
        <v>20</v>
      </c>
      <c r="B42" s="93">
        <v>51</v>
      </c>
      <c r="C42" s="93">
        <v>10078945452</v>
      </c>
      <c r="D42" s="94" t="s">
        <v>115</v>
      </c>
      <c r="E42" s="120" t="s">
        <v>116</v>
      </c>
      <c r="F42" s="95" t="s">
        <v>24</v>
      </c>
      <c r="G42" s="96" t="s">
        <v>117</v>
      </c>
      <c r="H42" s="97">
        <v>4.4791666666666669E-3</v>
      </c>
      <c r="I42" s="98">
        <v>15</v>
      </c>
      <c r="J42" s="97">
        <v>0.10789351851851851</v>
      </c>
      <c r="K42" s="98">
        <v>12</v>
      </c>
      <c r="L42" s="97">
        <v>1.9085648148148147E-2</v>
      </c>
      <c r="M42" s="98">
        <v>10</v>
      </c>
      <c r="N42" s="97">
        <v>5.2395833333333336E-2</v>
      </c>
      <c r="O42" s="98">
        <v>40</v>
      </c>
      <c r="P42" s="97">
        <f t="shared" si="0"/>
        <v>0.18385416666666668</v>
      </c>
      <c r="Q42" s="54">
        <f t="shared" si="1"/>
        <v>3.4259259259259434E-3</v>
      </c>
      <c r="R42" s="55">
        <f t="shared" si="2"/>
        <v>40.113314447592067</v>
      </c>
      <c r="S42" s="100"/>
      <c r="T42" s="99"/>
    </row>
    <row r="43" spans="1:20" ht="21.75" customHeight="1" x14ac:dyDescent="0.2">
      <c r="A43" s="92">
        <v>21</v>
      </c>
      <c r="B43" s="93">
        <v>32</v>
      </c>
      <c r="C43" s="93">
        <v>10083910438</v>
      </c>
      <c r="D43" s="94" t="s">
        <v>118</v>
      </c>
      <c r="E43" s="120" t="s">
        <v>119</v>
      </c>
      <c r="F43" s="95" t="s">
        <v>24</v>
      </c>
      <c r="G43" s="96" t="s">
        <v>25</v>
      </c>
      <c r="H43" s="97">
        <v>4.6643518518518518E-3</v>
      </c>
      <c r="I43" s="98">
        <v>37</v>
      </c>
      <c r="J43" s="97">
        <v>0.10798611111111112</v>
      </c>
      <c r="K43" s="98">
        <v>18</v>
      </c>
      <c r="L43" s="97">
        <v>1.9849537037037037E-2</v>
      </c>
      <c r="M43" s="98">
        <v>34</v>
      </c>
      <c r="N43" s="97">
        <v>5.1469907407407402E-2</v>
      </c>
      <c r="O43" s="98">
        <v>10</v>
      </c>
      <c r="P43" s="97">
        <f t="shared" si="0"/>
        <v>0.1839699074074074</v>
      </c>
      <c r="Q43" s="54">
        <f t="shared" si="1"/>
        <v>3.5416666666666652E-3</v>
      </c>
      <c r="R43" s="55">
        <f t="shared" si="2"/>
        <v>40.088078011953442</v>
      </c>
      <c r="S43" s="100"/>
      <c r="T43" s="99"/>
    </row>
    <row r="44" spans="1:20" ht="21.75" customHeight="1" x14ac:dyDescent="0.2">
      <c r="A44" s="92">
        <v>22</v>
      </c>
      <c r="B44" s="93">
        <v>7</v>
      </c>
      <c r="C44" s="93">
        <v>10119333525</v>
      </c>
      <c r="D44" s="94" t="s">
        <v>120</v>
      </c>
      <c r="E44" s="120" t="s">
        <v>121</v>
      </c>
      <c r="F44" s="95" t="s">
        <v>24</v>
      </c>
      <c r="G44" s="96" t="s">
        <v>122</v>
      </c>
      <c r="H44" s="97">
        <v>4.9074074074074072E-3</v>
      </c>
      <c r="I44" s="98">
        <v>67</v>
      </c>
      <c r="J44" s="97">
        <v>0.10831018518518519</v>
      </c>
      <c r="K44" s="98">
        <v>26</v>
      </c>
      <c r="L44" s="97">
        <v>1.9606481481481482E-2</v>
      </c>
      <c r="M44" s="98">
        <v>27</v>
      </c>
      <c r="N44" s="97">
        <v>5.1469907407407402E-2</v>
      </c>
      <c r="O44" s="98">
        <v>13</v>
      </c>
      <c r="P44" s="97">
        <f t="shared" si="0"/>
        <v>0.18429398148148146</v>
      </c>
      <c r="Q44" s="54">
        <f t="shared" si="1"/>
        <v>3.8657407407407252E-3</v>
      </c>
      <c r="R44" s="55">
        <f t="shared" si="2"/>
        <v>40.017584626012685</v>
      </c>
      <c r="S44" s="100"/>
      <c r="T44" s="99"/>
    </row>
    <row r="45" spans="1:20" ht="21.75" customHeight="1" x14ac:dyDescent="0.2">
      <c r="A45" s="92">
        <v>23</v>
      </c>
      <c r="B45" s="93">
        <v>53</v>
      </c>
      <c r="C45" s="93">
        <v>10078944947</v>
      </c>
      <c r="D45" s="94" t="s">
        <v>123</v>
      </c>
      <c r="E45" s="120" t="s">
        <v>124</v>
      </c>
      <c r="F45" s="95" t="s">
        <v>24</v>
      </c>
      <c r="G45" s="96" t="s">
        <v>117</v>
      </c>
      <c r="H45" s="97">
        <v>4.7453703703703703E-3</v>
      </c>
      <c r="I45" s="98">
        <v>51</v>
      </c>
      <c r="J45" s="97">
        <v>0.10815972222222221</v>
      </c>
      <c r="K45" s="98">
        <v>21</v>
      </c>
      <c r="L45" s="97">
        <v>2.0023148148148148E-2</v>
      </c>
      <c r="M45" s="98">
        <v>41</v>
      </c>
      <c r="N45" s="97">
        <v>5.1493055555555556E-2</v>
      </c>
      <c r="O45" s="98">
        <v>17</v>
      </c>
      <c r="P45" s="97">
        <f t="shared" si="0"/>
        <v>0.18442129629629628</v>
      </c>
      <c r="Q45" s="54">
        <f t="shared" si="1"/>
        <v>3.9930555555555414E-3</v>
      </c>
      <c r="R45" s="55">
        <f t="shared" si="2"/>
        <v>39.98995857913895</v>
      </c>
      <c r="S45" s="101"/>
      <c r="T45" s="99"/>
    </row>
    <row r="46" spans="1:20" ht="21.75" customHeight="1" x14ac:dyDescent="0.2">
      <c r="A46" s="92">
        <v>24</v>
      </c>
      <c r="B46" s="93">
        <v>39</v>
      </c>
      <c r="C46" s="93">
        <v>10082232035</v>
      </c>
      <c r="D46" s="94" t="s">
        <v>125</v>
      </c>
      <c r="E46" s="120" t="s">
        <v>126</v>
      </c>
      <c r="F46" s="95" t="s">
        <v>24</v>
      </c>
      <c r="G46" s="96" t="s">
        <v>25</v>
      </c>
      <c r="H46" s="97">
        <v>4.7453703703703703E-3</v>
      </c>
      <c r="I46" s="98">
        <v>49</v>
      </c>
      <c r="J46" s="97">
        <v>0.10815972222222221</v>
      </c>
      <c r="K46" s="98">
        <v>23</v>
      </c>
      <c r="L46" s="97">
        <v>1.9895833333333331E-2</v>
      </c>
      <c r="M46" s="98">
        <v>36</v>
      </c>
      <c r="N46" s="97">
        <v>5.167824074074074E-2</v>
      </c>
      <c r="O46" s="98">
        <v>30</v>
      </c>
      <c r="P46" s="97">
        <f t="shared" si="0"/>
        <v>0.18447916666666664</v>
      </c>
      <c r="Q46" s="54">
        <f t="shared" si="1"/>
        <v>4.0509259259259023E-3</v>
      </c>
      <c r="R46" s="55">
        <f t="shared" si="2"/>
        <v>39.97741389045737</v>
      </c>
      <c r="S46" s="101"/>
      <c r="T46" s="99"/>
    </row>
    <row r="47" spans="1:20" ht="21.75" customHeight="1" x14ac:dyDescent="0.2">
      <c r="A47" s="92">
        <v>25</v>
      </c>
      <c r="B47" s="93">
        <v>123</v>
      </c>
      <c r="C47" s="93">
        <v>10090935965</v>
      </c>
      <c r="D47" s="94" t="s">
        <v>127</v>
      </c>
      <c r="E47" s="120" t="s">
        <v>128</v>
      </c>
      <c r="F47" s="95" t="s">
        <v>24</v>
      </c>
      <c r="G47" s="96" t="s">
        <v>42</v>
      </c>
      <c r="H47" s="97">
        <v>4.5601851851851853E-3</v>
      </c>
      <c r="I47" s="98">
        <v>24</v>
      </c>
      <c r="J47" s="97">
        <v>0.10934027777777777</v>
      </c>
      <c r="K47" s="98">
        <v>37</v>
      </c>
      <c r="L47" s="97">
        <v>1.9212962962962963E-2</v>
      </c>
      <c r="M47" s="98">
        <v>15</v>
      </c>
      <c r="N47" s="97">
        <v>5.1493055555555556E-2</v>
      </c>
      <c r="O47" s="98">
        <v>25</v>
      </c>
      <c r="P47" s="97">
        <f t="shared" si="0"/>
        <v>0.18460648148148148</v>
      </c>
      <c r="Q47" s="54">
        <f t="shared" si="1"/>
        <v>4.1782407407407463E-3</v>
      </c>
      <c r="R47" s="55">
        <f t="shared" si="2"/>
        <v>39.949843260188089</v>
      </c>
      <c r="S47" s="101"/>
      <c r="T47" s="99"/>
    </row>
    <row r="48" spans="1:20" ht="21.75" customHeight="1" x14ac:dyDescent="0.2">
      <c r="A48" s="92">
        <v>26</v>
      </c>
      <c r="B48" s="93">
        <v>77</v>
      </c>
      <c r="C48" s="93">
        <v>10119093651</v>
      </c>
      <c r="D48" s="94" t="s">
        <v>129</v>
      </c>
      <c r="E48" s="120" t="s">
        <v>130</v>
      </c>
      <c r="F48" s="95" t="s">
        <v>24</v>
      </c>
      <c r="G48" s="96" t="s">
        <v>131</v>
      </c>
      <c r="H48" s="97">
        <v>4.7337962962962958E-3</v>
      </c>
      <c r="I48" s="98">
        <v>48</v>
      </c>
      <c r="J48" s="97">
        <v>0.10844907407407407</v>
      </c>
      <c r="K48" s="98">
        <v>28</v>
      </c>
      <c r="L48" s="97">
        <v>1.9166666666666669E-2</v>
      </c>
      <c r="M48" s="98">
        <v>13</v>
      </c>
      <c r="N48" s="97">
        <v>5.2395833333333336E-2</v>
      </c>
      <c r="O48" s="98">
        <v>36</v>
      </c>
      <c r="P48" s="97">
        <f t="shared" si="0"/>
        <v>0.18474537037037037</v>
      </c>
      <c r="Q48" s="54">
        <f t="shared" si="1"/>
        <v>4.3171296296296291E-3</v>
      </c>
      <c r="R48" s="55">
        <f t="shared" si="2"/>
        <v>39.919809547675733</v>
      </c>
      <c r="S48" s="101"/>
      <c r="T48" s="99"/>
    </row>
    <row r="49" spans="1:20" ht="21.75" customHeight="1" x14ac:dyDescent="0.2">
      <c r="A49" s="92">
        <v>27</v>
      </c>
      <c r="B49" s="93">
        <v>94</v>
      </c>
      <c r="C49" s="93">
        <v>10089252310</v>
      </c>
      <c r="D49" s="94" t="s">
        <v>132</v>
      </c>
      <c r="E49" s="120" t="s">
        <v>133</v>
      </c>
      <c r="F49" s="95" t="s">
        <v>24</v>
      </c>
      <c r="G49" s="96" t="s">
        <v>30</v>
      </c>
      <c r="H49" s="97">
        <v>4.4791666666666669E-3</v>
      </c>
      <c r="I49" s="98">
        <v>17</v>
      </c>
      <c r="J49" s="97">
        <v>0.10975694444444445</v>
      </c>
      <c r="K49" s="98">
        <v>41</v>
      </c>
      <c r="L49" s="97">
        <v>1.9317129629629629E-2</v>
      </c>
      <c r="M49" s="98">
        <v>17</v>
      </c>
      <c r="N49" s="97">
        <v>5.1493055555555556E-2</v>
      </c>
      <c r="O49" s="98">
        <v>20</v>
      </c>
      <c r="P49" s="97">
        <f t="shared" si="0"/>
        <v>0.18504629629629632</v>
      </c>
      <c r="Q49" s="54">
        <f t="shared" si="1"/>
        <v>4.6180555555555836E-3</v>
      </c>
      <c r="R49" s="55">
        <f t="shared" si="2"/>
        <v>39.854891168376284</v>
      </c>
      <c r="S49" s="101"/>
      <c r="T49" s="99"/>
    </row>
    <row r="50" spans="1:20" ht="21.75" customHeight="1" x14ac:dyDescent="0.2">
      <c r="A50" s="92">
        <v>28</v>
      </c>
      <c r="B50" s="93">
        <v>106</v>
      </c>
      <c r="C50" s="93">
        <v>10034978079</v>
      </c>
      <c r="D50" s="94" t="s">
        <v>134</v>
      </c>
      <c r="E50" s="120" t="s">
        <v>135</v>
      </c>
      <c r="F50" s="95" t="s">
        <v>24</v>
      </c>
      <c r="G50" s="96" t="s">
        <v>28</v>
      </c>
      <c r="H50" s="97">
        <v>4.5486111111111109E-3</v>
      </c>
      <c r="I50" s="98">
        <v>23</v>
      </c>
      <c r="J50" s="97">
        <v>0.10824074074074075</v>
      </c>
      <c r="K50" s="98">
        <v>25</v>
      </c>
      <c r="L50" s="97">
        <v>1.9456018518518518E-2</v>
      </c>
      <c r="M50" s="98">
        <v>20</v>
      </c>
      <c r="N50" s="97">
        <v>5.3148148148148146E-2</v>
      </c>
      <c r="O50" s="98">
        <v>41</v>
      </c>
      <c r="P50" s="97">
        <f t="shared" si="0"/>
        <v>0.18539351851851851</v>
      </c>
      <c r="Q50" s="54">
        <f t="shared" si="1"/>
        <v>4.9652777777777768E-3</v>
      </c>
      <c r="R50" s="55">
        <f t="shared" si="2"/>
        <v>39.780247221875392</v>
      </c>
      <c r="S50" s="101"/>
      <c r="T50" s="99"/>
    </row>
    <row r="51" spans="1:20" ht="21.75" customHeight="1" x14ac:dyDescent="0.2">
      <c r="A51" s="92">
        <v>29</v>
      </c>
      <c r="B51" s="93">
        <v>85</v>
      </c>
      <c r="C51" s="93">
        <v>10114988632</v>
      </c>
      <c r="D51" s="94" t="s">
        <v>136</v>
      </c>
      <c r="E51" s="120" t="s">
        <v>137</v>
      </c>
      <c r="F51" s="95" t="s">
        <v>24</v>
      </c>
      <c r="G51" s="96" t="s">
        <v>30</v>
      </c>
      <c r="H51" s="97">
        <v>4.6296296296296302E-3</v>
      </c>
      <c r="I51" s="98">
        <v>33</v>
      </c>
      <c r="J51" s="97">
        <v>0.10928240740740741</v>
      </c>
      <c r="K51" s="98">
        <v>36</v>
      </c>
      <c r="L51" s="97">
        <v>2.0277777777777777E-2</v>
      </c>
      <c r="M51" s="98">
        <v>44</v>
      </c>
      <c r="N51" s="97">
        <v>5.1469907407407402E-2</v>
      </c>
      <c r="O51" s="98">
        <v>14</v>
      </c>
      <c r="P51" s="97">
        <f t="shared" si="0"/>
        <v>0.18565972222222221</v>
      </c>
      <c r="Q51" s="54">
        <f>P51-$P$23</f>
        <v>5.2314814814814758E-3</v>
      </c>
      <c r="R51" s="55">
        <f t="shared" si="2"/>
        <v>39.72320927622966</v>
      </c>
      <c r="S51" s="101"/>
      <c r="T51" s="99"/>
    </row>
    <row r="52" spans="1:20" ht="21.75" customHeight="1" x14ac:dyDescent="0.2">
      <c r="A52" s="92">
        <v>30</v>
      </c>
      <c r="B52" s="93">
        <v>40</v>
      </c>
      <c r="C52" s="93">
        <v>10117846492</v>
      </c>
      <c r="D52" s="94" t="s">
        <v>138</v>
      </c>
      <c r="E52" s="120" t="s">
        <v>139</v>
      </c>
      <c r="F52" s="95" t="s">
        <v>24</v>
      </c>
      <c r="G52" s="96" t="s">
        <v>25</v>
      </c>
      <c r="H52" s="97">
        <v>4.7222222222222223E-3</v>
      </c>
      <c r="I52" s="98">
        <v>45</v>
      </c>
      <c r="J52" s="97">
        <v>0.10975694444444445</v>
      </c>
      <c r="K52" s="98">
        <v>42</v>
      </c>
      <c r="L52" s="97">
        <v>1.9918981481481482E-2</v>
      </c>
      <c r="M52" s="98">
        <v>37</v>
      </c>
      <c r="N52" s="97">
        <v>5.1493055555555556E-2</v>
      </c>
      <c r="O52" s="98">
        <v>24</v>
      </c>
      <c r="P52" s="97">
        <f t="shared" ref="P52:P90" si="3">SUM(H52,J52,L52,N52)</f>
        <v>0.18589120370370371</v>
      </c>
      <c r="Q52" s="54">
        <f t="shared" ref="Q52:Q90" si="4">P52-$P$23</f>
        <v>5.462962962962975E-3</v>
      </c>
      <c r="R52" s="55">
        <f t="shared" ref="R52:R90" si="5">IFERROR($R$19*3600/(HOUR(P52)*3600+MINUTE(P52)*60+SECOND(P52)),"")</f>
        <v>39.673743851565902</v>
      </c>
      <c r="S52" s="101"/>
      <c r="T52" s="99"/>
    </row>
    <row r="53" spans="1:20" ht="21.75" customHeight="1" x14ac:dyDescent="0.2">
      <c r="A53" s="92">
        <v>31</v>
      </c>
      <c r="B53" s="93">
        <v>5</v>
      </c>
      <c r="C53" s="93">
        <v>10105838603</v>
      </c>
      <c r="D53" s="94" t="s">
        <v>140</v>
      </c>
      <c r="E53" s="120" t="s">
        <v>141</v>
      </c>
      <c r="F53" s="95" t="s">
        <v>24</v>
      </c>
      <c r="G53" s="96" t="s">
        <v>122</v>
      </c>
      <c r="H53" s="97">
        <v>4.7569444444444447E-3</v>
      </c>
      <c r="I53" s="98">
        <v>52</v>
      </c>
      <c r="J53" s="97">
        <v>0.10809027777777779</v>
      </c>
      <c r="K53" s="98">
        <v>20</v>
      </c>
      <c r="L53" s="97">
        <v>2.1238425925925924E-2</v>
      </c>
      <c r="M53" s="98">
        <v>57</v>
      </c>
      <c r="N53" s="97">
        <v>5.1828703703703703E-2</v>
      </c>
      <c r="O53" s="98">
        <v>32</v>
      </c>
      <c r="P53" s="97">
        <f t="shared" si="3"/>
        <v>0.18591435185185187</v>
      </c>
      <c r="Q53" s="54">
        <f t="shared" si="4"/>
        <v>5.486111111111136E-3</v>
      </c>
      <c r="R53" s="55">
        <f t="shared" si="5"/>
        <v>39.668804083919568</v>
      </c>
      <c r="S53" s="101"/>
      <c r="T53" s="99"/>
    </row>
    <row r="54" spans="1:20" ht="21.75" customHeight="1" x14ac:dyDescent="0.2">
      <c r="A54" s="92">
        <v>32</v>
      </c>
      <c r="B54" s="93">
        <v>21</v>
      </c>
      <c r="C54" s="93">
        <v>10083179096</v>
      </c>
      <c r="D54" s="94" t="s">
        <v>142</v>
      </c>
      <c r="E54" s="120" t="s">
        <v>143</v>
      </c>
      <c r="F54" s="95" t="s">
        <v>24</v>
      </c>
      <c r="G54" s="96" t="s">
        <v>31</v>
      </c>
      <c r="H54" s="97">
        <v>4.6990740740740743E-3</v>
      </c>
      <c r="I54" s="98">
        <v>43</v>
      </c>
      <c r="J54" s="97">
        <v>0.10983796296296296</v>
      </c>
      <c r="K54" s="98">
        <v>45</v>
      </c>
      <c r="L54" s="97">
        <v>2.0277777777777777E-2</v>
      </c>
      <c r="M54" s="98">
        <v>43</v>
      </c>
      <c r="N54" s="97">
        <v>5.1493055555555556E-2</v>
      </c>
      <c r="O54" s="98">
        <v>18</v>
      </c>
      <c r="P54" s="97">
        <f t="shared" si="3"/>
        <v>0.18630787037037036</v>
      </c>
      <c r="Q54" s="54">
        <f t="shared" si="4"/>
        <v>5.8796296296296235E-3</v>
      </c>
      <c r="R54" s="55">
        <f t="shared" si="5"/>
        <v>39.585015841461143</v>
      </c>
      <c r="S54" s="101"/>
      <c r="T54" s="99"/>
    </row>
    <row r="55" spans="1:20" ht="21.75" customHeight="1" x14ac:dyDescent="0.2">
      <c r="A55" s="92">
        <v>33</v>
      </c>
      <c r="B55" s="93">
        <v>28</v>
      </c>
      <c r="C55" s="93">
        <v>10083910741</v>
      </c>
      <c r="D55" s="94" t="s">
        <v>144</v>
      </c>
      <c r="E55" s="120" t="s">
        <v>145</v>
      </c>
      <c r="F55" s="95" t="s">
        <v>24</v>
      </c>
      <c r="G55" s="96" t="s">
        <v>25</v>
      </c>
      <c r="H55" s="97">
        <v>4.8263888888888887E-3</v>
      </c>
      <c r="I55" s="98">
        <v>56</v>
      </c>
      <c r="J55" s="97">
        <v>0.10909722222222222</v>
      </c>
      <c r="K55" s="98">
        <v>32</v>
      </c>
      <c r="L55" s="97">
        <v>2.0266203703703703E-2</v>
      </c>
      <c r="M55" s="98">
        <v>42</v>
      </c>
      <c r="N55" s="97">
        <v>5.2395833333333336E-2</v>
      </c>
      <c r="O55" s="98">
        <v>34</v>
      </c>
      <c r="P55" s="97">
        <f t="shared" si="3"/>
        <v>0.18658564814814815</v>
      </c>
      <c r="Q55" s="54">
        <f t="shared" si="4"/>
        <v>6.157407407407417E-3</v>
      </c>
      <c r="R55" s="55">
        <f t="shared" si="5"/>
        <v>39.526083989826937</v>
      </c>
      <c r="S55" s="101"/>
      <c r="T55" s="99"/>
    </row>
    <row r="56" spans="1:20" ht="21.75" customHeight="1" x14ac:dyDescent="0.2">
      <c r="A56" s="92">
        <v>34</v>
      </c>
      <c r="B56" s="93">
        <v>122</v>
      </c>
      <c r="C56" s="93">
        <v>10102489978</v>
      </c>
      <c r="D56" s="94" t="s">
        <v>146</v>
      </c>
      <c r="E56" s="120" t="s">
        <v>147</v>
      </c>
      <c r="F56" s="95" t="s">
        <v>24</v>
      </c>
      <c r="G56" s="96" t="s">
        <v>42</v>
      </c>
      <c r="H56" s="97">
        <v>4.6527777777777774E-3</v>
      </c>
      <c r="I56" s="98">
        <v>36</v>
      </c>
      <c r="J56" s="97">
        <v>0.10972222222222222</v>
      </c>
      <c r="K56" s="98">
        <v>40</v>
      </c>
      <c r="L56" s="97">
        <v>1.9942129629629629E-2</v>
      </c>
      <c r="M56" s="98">
        <v>39</v>
      </c>
      <c r="N56" s="97">
        <v>5.2395833333333336E-2</v>
      </c>
      <c r="O56" s="98">
        <v>37</v>
      </c>
      <c r="P56" s="97">
        <f t="shared" si="3"/>
        <v>0.18671296296296297</v>
      </c>
      <c r="Q56" s="54">
        <f t="shared" si="4"/>
        <v>6.2847222222222332E-3</v>
      </c>
      <c r="R56" s="55">
        <f t="shared" si="5"/>
        <v>39.499132159682617</v>
      </c>
      <c r="S56" s="101"/>
      <c r="T56" s="99"/>
    </row>
    <row r="57" spans="1:20" ht="21.75" customHeight="1" x14ac:dyDescent="0.2">
      <c r="A57" s="92">
        <v>35</v>
      </c>
      <c r="B57" s="93">
        <v>19</v>
      </c>
      <c r="C57" s="93">
        <v>10083057141</v>
      </c>
      <c r="D57" s="94" t="s">
        <v>236</v>
      </c>
      <c r="E57" s="120" t="s">
        <v>77</v>
      </c>
      <c r="F57" s="95" t="s">
        <v>24</v>
      </c>
      <c r="G57" s="96" t="s">
        <v>31</v>
      </c>
      <c r="H57" s="97">
        <v>4.5254629629629629E-3</v>
      </c>
      <c r="I57" s="98">
        <v>21</v>
      </c>
      <c r="J57" s="97">
        <v>0.10815972222222221</v>
      </c>
      <c r="K57" s="98">
        <v>24</v>
      </c>
      <c r="L57" s="97">
        <v>1.9571759259259257E-2</v>
      </c>
      <c r="M57" s="98">
        <v>26</v>
      </c>
      <c r="N57" s="97">
        <v>5.4953703703703706E-2</v>
      </c>
      <c r="O57" s="98">
        <v>52</v>
      </c>
      <c r="P57" s="97">
        <f t="shared" si="3"/>
        <v>0.18721064814814814</v>
      </c>
      <c r="Q57" s="54">
        <f t="shared" si="4"/>
        <v>6.7824074074074037E-3</v>
      </c>
      <c r="R57" s="55">
        <f t="shared" si="5"/>
        <v>39.394126738794434</v>
      </c>
      <c r="S57" s="101"/>
      <c r="T57" s="99"/>
    </row>
    <row r="58" spans="1:20" ht="21.75" customHeight="1" x14ac:dyDescent="0.2">
      <c r="A58" s="92">
        <v>36</v>
      </c>
      <c r="B58" s="93">
        <v>125</v>
      </c>
      <c r="C58" s="93">
        <v>10054315334</v>
      </c>
      <c r="D58" s="94" t="s">
        <v>148</v>
      </c>
      <c r="E58" s="120" t="s">
        <v>149</v>
      </c>
      <c r="F58" s="95" t="s">
        <v>24</v>
      </c>
      <c r="G58" s="96" t="s">
        <v>27</v>
      </c>
      <c r="H58" s="97">
        <v>4.6874999999999998E-3</v>
      </c>
      <c r="I58" s="98">
        <v>42</v>
      </c>
      <c r="J58" s="97">
        <v>0.10865740740740741</v>
      </c>
      <c r="K58" s="98">
        <v>30</v>
      </c>
      <c r="L58" s="97">
        <v>1.9918981481481482E-2</v>
      </c>
      <c r="M58" s="98">
        <v>38</v>
      </c>
      <c r="N58" s="97">
        <v>5.4305555555555551E-2</v>
      </c>
      <c r="O58" s="98">
        <v>50</v>
      </c>
      <c r="P58" s="97">
        <f t="shared" si="3"/>
        <v>0.18756944444444446</v>
      </c>
      <c r="Q58" s="54">
        <f t="shared" si="4"/>
        <v>7.141203703703719E-3</v>
      </c>
      <c r="R58" s="55">
        <f t="shared" si="5"/>
        <v>39.318770825620142</v>
      </c>
      <c r="S58" s="101"/>
      <c r="T58" s="99"/>
    </row>
    <row r="59" spans="1:20" ht="21.75" customHeight="1" x14ac:dyDescent="0.2">
      <c r="A59" s="92">
        <v>37</v>
      </c>
      <c r="B59" s="93">
        <v>27</v>
      </c>
      <c r="C59" s="93">
        <v>10091618504</v>
      </c>
      <c r="D59" s="94" t="s">
        <v>150</v>
      </c>
      <c r="E59" s="120" t="s">
        <v>151</v>
      </c>
      <c r="F59" s="95" t="s">
        <v>24</v>
      </c>
      <c r="G59" s="96" t="s">
        <v>152</v>
      </c>
      <c r="H59" s="97">
        <v>4.5833333333333334E-3</v>
      </c>
      <c r="I59" s="98">
        <v>29</v>
      </c>
      <c r="J59" s="97">
        <v>0.10916666666666668</v>
      </c>
      <c r="K59" s="98">
        <v>35</v>
      </c>
      <c r="L59" s="97">
        <v>1.954861111111111E-2</v>
      </c>
      <c r="M59" s="98">
        <v>24</v>
      </c>
      <c r="N59" s="97">
        <v>5.4305555555555551E-2</v>
      </c>
      <c r="O59" s="98">
        <v>47</v>
      </c>
      <c r="P59" s="97">
        <f t="shared" si="3"/>
        <v>0.18760416666666666</v>
      </c>
      <c r="Q59" s="54">
        <f t="shared" si="4"/>
        <v>7.1759259259259189E-3</v>
      </c>
      <c r="R59" s="55">
        <f t="shared" si="5"/>
        <v>39.311493614658524</v>
      </c>
      <c r="S59" s="101"/>
      <c r="T59" s="99"/>
    </row>
    <row r="60" spans="1:20" ht="21.75" customHeight="1" x14ac:dyDescent="0.2">
      <c r="A60" s="92">
        <v>38</v>
      </c>
      <c r="B60" s="93">
        <v>107</v>
      </c>
      <c r="C60" s="93">
        <v>10077687179</v>
      </c>
      <c r="D60" s="94" t="s">
        <v>153</v>
      </c>
      <c r="E60" s="120" t="s">
        <v>154</v>
      </c>
      <c r="F60" s="95" t="s">
        <v>24</v>
      </c>
      <c r="G60" s="96" t="s">
        <v>28</v>
      </c>
      <c r="H60" s="97">
        <v>4.7337962962962958E-3</v>
      </c>
      <c r="I60" s="98">
        <v>46</v>
      </c>
      <c r="J60" s="97">
        <v>0.10975694444444445</v>
      </c>
      <c r="K60" s="98">
        <v>43</v>
      </c>
      <c r="L60" s="97">
        <v>1.9710648148148147E-2</v>
      </c>
      <c r="M60" s="98">
        <v>32</v>
      </c>
      <c r="N60" s="97">
        <v>5.3483796296296293E-2</v>
      </c>
      <c r="O60" s="98">
        <v>42</v>
      </c>
      <c r="P60" s="97">
        <f t="shared" si="3"/>
        <v>0.18768518518518518</v>
      </c>
      <c r="Q60" s="54">
        <f t="shared" si="4"/>
        <v>7.2569444444444409E-3</v>
      </c>
      <c r="R60" s="55">
        <f t="shared" si="5"/>
        <v>39.29452392698569</v>
      </c>
      <c r="S60" s="101"/>
      <c r="T60" s="99"/>
    </row>
    <row r="61" spans="1:20" ht="21.75" customHeight="1" x14ac:dyDescent="0.2">
      <c r="A61" s="92">
        <v>39</v>
      </c>
      <c r="B61" s="93">
        <v>71</v>
      </c>
      <c r="C61" s="93">
        <v>10093607206</v>
      </c>
      <c r="D61" s="94" t="s">
        <v>155</v>
      </c>
      <c r="E61" s="120" t="s">
        <v>156</v>
      </c>
      <c r="F61" s="95" t="s">
        <v>24</v>
      </c>
      <c r="G61" s="96" t="s">
        <v>86</v>
      </c>
      <c r="H61" s="97">
        <v>4.8032407407407407E-3</v>
      </c>
      <c r="I61" s="98">
        <v>54</v>
      </c>
      <c r="J61" s="97">
        <v>0.11015046296296298</v>
      </c>
      <c r="K61" s="98">
        <v>47</v>
      </c>
      <c r="L61" s="97">
        <v>2.0671296296296295E-2</v>
      </c>
      <c r="M61" s="98">
        <v>49</v>
      </c>
      <c r="N61" s="97">
        <v>5.2395833333333336E-2</v>
      </c>
      <c r="O61" s="98">
        <v>33</v>
      </c>
      <c r="P61" s="97">
        <f t="shared" si="3"/>
        <v>0.18802083333333336</v>
      </c>
      <c r="Q61" s="54">
        <f t="shared" si="4"/>
        <v>7.592592592592623E-3</v>
      </c>
      <c r="R61" s="55">
        <f t="shared" si="5"/>
        <v>39.224376731301938</v>
      </c>
      <c r="S61" s="101"/>
      <c r="T61" s="99"/>
    </row>
    <row r="62" spans="1:20" ht="21.75" customHeight="1" x14ac:dyDescent="0.2">
      <c r="A62" s="92">
        <v>40</v>
      </c>
      <c r="B62" s="93">
        <v>95</v>
      </c>
      <c r="C62" s="93">
        <v>10089250791</v>
      </c>
      <c r="D62" s="94" t="s">
        <v>157</v>
      </c>
      <c r="E62" s="120" t="s">
        <v>158</v>
      </c>
      <c r="F62" s="95" t="s">
        <v>24</v>
      </c>
      <c r="G62" s="96" t="s">
        <v>30</v>
      </c>
      <c r="H62" s="97">
        <v>4.8263888888888887E-3</v>
      </c>
      <c r="I62" s="98">
        <v>55</v>
      </c>
      <c r="J62" s="97">
        <v>0.11140046296296297</v>
      </c>
      <c r="K62" s="98">
        <v>51</v>
      </c>
      <c r="L62" s="97">
        <v>2.0752314814814814E-2</v>
      </c>
      <c r="M62" s="98">
        <v>50</v>
      </c>
      <c r="N62" s="97">
        <v>5.1736111111111115E-2</v>
      </c>
      <c r="O62" s="98">
        <v>31</v>
      </c>
      <c r="P62" s="97">
        <f t="shared" si="3"/>
        <v>0.1887152777777778</v>
      </c>
      <c r="Q62" s="54">
        <f t="shared" si="4"/>
        <v>8.287037037037065E-3</v>
      </c>
      <c r="R62" s="55">
        <f t="shared" si="5"/>
        <v>39.080036798528056</v>
      </c>
      <c r="S62" s="101"/>
      <c r="T62" s="99"/>
    </row>
    <row r="63" spans="1:20" ht="21.75" customHeight="1" x14ac:dyDescent="0.2">
      <c r="A63" s="92">
        <v>41</v>
      </c>
      <c r="B63" s="93">
        <v>57</v>
      </c>
      <c r="C63" s="93">
        <v>10091962953</v>
      </c>
      <c r="D63" s="94" t="s">
        <v>159</v>
      </c>
      <c r="E63" s="120" t="s">
        <v>160</v>
      </c>
      <c r="F63" s="95" t="s">
        <v>24</v>
      </c>
      <c r="G63" s="96" t="s">
        <v>86</v>
      </c>
      <c r="H63" s="97">
        <v>4.8495370370370368E-3</v>
      </c>
      <c r="I63" s="98">
        <v>60</v>
      </c>
      <c r="J63" s="97">
        <v>0.10912037037037037</v>
      </c>
      <c r="K63" s="98">
        <v>33</v>
      </c>
      <c r="L63" s="97">
        <v>2.3287037037037037E-2</v>
      </c>
      <c r="M63" s="98">
        <v>67</v>
      </c>
      <c r="N63" s="97">
        <v>5.1469907407407402E-2</v>
      </c>
      <c r="O63" s="98">
        <v>7</v>
      </c>
      <c r="P63" s="97">
        <f t="shared" si="3"/>
        <v>0.18872685185185184</v>
      </c>
      <c r="Q63" s="54">
        <f t="shared" si="4"/>
        <v>8.2986111111111038E-3</v>
      </c>
      <c r="R63" s="55">
        <f t="shared" si="5"/>
        <v>39.077640132466577</v>
      </c>
      <c r="S63" s="101"/>
      <c r="T63" s="99"/>
    </row>
    <row r="64" spans="1:20" ht="21.75" customHeight="1" x14ac:dyDescent="0.2">
      <c r="A64" s="92">
        <v>42</v>
      </c>
      <c r="B64" s="93">
        <v>35</v>
      </c>
      <c r="C64" s="93">
        <v>10083942972</v>
      </c>
      <c r="D64" s="94" t="s">
        <v>161</v>
      </c>
      <c r="E64" s="120" t="s">
        <v>162</v>
      </c>
      <c r="F64" s="95" t="s">
        <v>24</v>
      </c>
      <c r="G64" s="96" t="s">
        <v>25</v>
      </c>
      <c r="H64" s="97">
        <v>4.6874999999999998E-3</v>
      </c>
      <c r="I64" s="98">
        <v>41</v>
      </c>
      <c r="J64" s="97">
        <v>0.11221064814814814</v>
      </c>
      <c r="K64" s="98">
        <v>52</v>
      </c>
      <c r="L64" s="97">
        <v>1.9699074074074074E-2</v>
      </c>
      <c r="M64" s="98">
        <v>30</v>
      </c>
      <c r="N64" s="97">
        <v>5.2395833333333336E-2</v>
      </c>
      <c r="O64" s="98">
        <v>35</v>
      </c>
      <c r="P64" s="97">
        <f t="shared" si="3"/>
        <v>0.18899305555555554</v>
      </c>
      <c r="Q64" s="54">
        <f t="shared" si="4"/>
        <v>8.5648148148148029E-3</v>
      </c>
      <c r="R64" s="55">
        <f t="shared" si="5"/>
        <v>39.022597832077899</v>
      </c>
      <c r="S64" s="101"/>
      <c r="T64" s="99"/>
    </row>
    <row r="65" spans="1:20" ht="21.75" customHeight="1" x14ac:dyDescent="0.2">
      <c r="A65" s="92">
        <v>43</v>
      </c>
      <c r="B65" s="93">
        <v>20</v>
      </c>
      <c r="C65" s="93">
        <v>10059652152</v>
      </c>
      <c r="D65" s="94" t="s">
        <v>163</v>
      </c>
      <c r="E65" s="120" t="s">
        <v>164</v>
      </c>
      <c r="F65" s="95" t="s">
        <v>24</v>
      </c>
      <c r="G65" s="96" t="s">
        <v>31</v>
      </c>
      <c r="H65" s="97">
        <v>4.9189814814814816E-3</v>
      </c>
      <c r="I65" s="98">
        <v>68</v>
      </c>
      <c r="J65" s="97">
        <v>0.11128472222222223</v>
      </c>
      <c r="K65" s="98">
        <v>50</v>
      </c>
      <c r="L65" s="97">
        <v>2.1898148148148149E-2</v>
      </c>
      <c r="M65" s="98">
        <v>62</v>
      </c>
      <c r="N65" s="97">
        <v>5.1469907407407402E-2</v>
      </c>
      <c r="O65" s="98">
        <v>11</v>
      </c>
      <c r="P65" s="97">
        <f t="shared" si="3"/>
        <v>0.18957175925925926</v>
      </c>
      <c r="Q65" s="54">
        <f t="shared" si="4"/>
        <v>9.143518518518523E-3</v>
      </c>
      <c r="R65" s="55">
        <f t="shared" si="5"/>
        <v>38.903473960559253</v>
      </c>
      <c r="S65" s="101"/>
      <c r="T65" s="99"/>
    </row>
    <row r="66" spans="1:20" ht="21.75" customHeight="1" x14ac:dyDescent="0.2">
      <c r="A66" s="92">
        <v>44</v>
      </c>
      <c r="B66" s="93">
        <v>98</v>
      </c>
      <c r="C66" s="93">
        <v>10080792391</v>
      </c>
      <c r="D66" s="94" t="s">
        <v>165</v>
      </c>
      <c r="E66" s="120" t="s">
        <v>166</v>
      </c>
      <c r="F66" s="95" t="s">
        <v>24</v>
      </c>
      <c r="G66" s="96" t="s">
        <v>26</v>
      </c>
      <c r="H66" s="97">
        <v>4.5949074074074078E-3</v>
      </c>
      <c r="I66" s="98">
        <v>30</v>
      </c>
      <c r="J66" s="97">
        <v>0.10983796296296296</v>
      </c>
      <c r="K66" s="98">
        <v>46</v>
      </c>
      <c r="L66" s="97">
        <v>1.96875E-2</v>
      </c>
      <c r="M66" s="98">
        <v>29</v>
      </c>
      <c r="N66" s="97">
        <v>5.618055555555556E-2</v>
      </c>
      <c r="O66" s="98">
        <v>60</v>
      </c>
      <c r="P66" s="97">
        <f t="shared" si="3"/>
        <v>0.19030092592592593</v>
      </c>
      <c r="Q66" s="54">
        <f t="shared" si="4"/>
        <v>9.8726851851851927E-3</v>
      </c>
      <c r="R66" s="55">
        <f t="shared" si="5"/>
        <v>38.754409439240966</v>
      </c>
      <c r="S66" s="101"/>
      <c r="T66" s="99"/>
    </row>
    <row r="67" spans="1:20" ht="21.75" customHeight="1" x14ac:dyDescent="0.2">
      <c r="A67" s="92">
        <v>45</v>
      </c>
      <c r="B67" s="93">
        <v>24</v>
      </c>
      <c r="C67" s="93">
        <v>10091619817</v>
      </c>
      <c r="D67" s="94" t="s">
        <v>167</v>
      </c>
      <c r="E67" s="120" t="s">
        <v>168</v>
      </c>
      <c r="F67" s="95" t="s">
        <v>24</v>
      </c>
      <c r="G67" s="96" t="s">
        <v>152</v>
      </c>
      <c r="H67" s="97">
        <v>4.8726851851851856E-3</v>
      </c>
      <c r="I67" s="98">
        <v>61</v>
      </c>
      <c r="J67" s="97">
        <v>0.1108912037037037</v>
      </c>
      <c r="K67" s="98">
        <v>48</v>
      </c>
      <c r="L67" s="97">
        <v>2.1203703703703707E-2</v>
      </c>
      <c r="M67" s="98">
        <v>56</v>
      </c>
      <c r="N67" s="97">
        <v>5.376157407407408E-2</v>
      </c>
      <c r="O67" s="98">
        <v>43</v>
      </c>
      <c r="P67" s="97">
        <f t="shared" si="3"/>
        <v>0.19072916666666667</v>
      </c>
      <c r="Q67" s="54">
        <f t="shared" si="4"/>
        <v>1.0300925925925936E-2</v>
      </c>
      <c r="R67" s="55">
        <f t="shared" si="5"/>
        <v>38.667394866193334</v>
      </c>
      <c r="S67" s="101"/>
      <c r="T67" s="99"/>
    </row>
    <row r="68" spans="1:20" ht="21.75" customHeight="1" x14ac:dyDescent="0.2">
      <c r="A68" s="92">
        <v>46</v>
      </c>
      <c r="B68" s="93">
        <v>112</v>
      </c>
      <c r="C68" s="93">
        <v>10082533341</v>
      </c>
      <c r="D68" s="94" t="s">
        <v>169</v>
      </c>
      <c r="E68" s="120" t="s">
        <v>170</v>
      </c>
      <c r="F68" s="95" t="s">
        <v>24</v>
      </c>
      <c r="G68" s="96" t="s">
        <v>28</v>
      </c>
      <c r="H68" s="97">
        <v>4.8958333333333328E-3</v>
      </c>
      <c r="I68" s="98">
        <v>64</v>
      </c>
      <c r="J68" s="97">
        <v>0.10945601851851851</v>
      </c>
      <c r="K68" s="98">
        <v>39</v>
      </c>
      <c r="L68" s="97">
        <v>2.0486111111111111E-2</v>
      </c>
      <c r="M68" s="98">
        <v>46</v>
      </c>
      <c r="N68" s="97">
        <v>5.6990740740740738E-2</v>
      </c>
      <c r="O68" s="98">
        <v>64</v>
      </c>
      <c r="P68" s="97">
        <f t="shared" si="3"/>
        <v>0.1918287037037037</v>
      </c>
      <c r="Q68" s="54">
        <f t="shared" si="4"/>
        <v>1.1400462962962959E-2</v>
      </c>
      <c r="R68" s="55">
        <f t="shared" si="5"/>
        <v>38.445758416797396</v>
      </c>
      <c r="S68" s="101"/>
      <c r="T68" s="99"/>
    </row>
    <row r="69" spans="1:20" ht="21.75" customHeight="1" x14ac:dyDescent="0.2">
      <c r="A69" s="92">
        <v>47</v>
      </c>
      <c r="B69" s="93">
        <v>68</v>
      </c>
      <c r="C69" s="93">
        <v>10091972047</v>
      </c>
      <c r="D69" s="94" t="s">
        <v>171</v>
      </c>
      <c r="E69" s="120" t="s">
        <v>172</v>
      </c>
      <c r="F69" s="95" t="s">
        <v>24</v>
      </c>
      <c r="G69" s="96" t="s">
        <v>86</v>
      </c>
      <c r="H69" s="97">
        <v>4.9074074074074072E-3</v>
      </c>
      <c r="I69" s="98">
        <v>66</v>
      </c>
      <c r="J69" s="97">
        <v>0.10916666666666668</v>
      </c>
      <c r="K69" s="98">
        <v>34</v>
      </c>
      <c r="L69" s="97">
        <v>2.1944444444444447E-2</v>
      </c>
      <c r="M69" s="98">
        <v>63</v>
      </c>
      <c r="N69" s="97">
        <v>5.618055555555556E-2</v>
      </c>
      <c r="O69" s="98">
        <v>56</v>
      </c>
      <c r="P69" s="97">
        <f t="shared" si="3"/>
        <v>0.19219907407407411</v>
      </c>
      <c r="Q69" s="54">
        <f t="shared" si="4"/>
        <v>1.1770833333333369E-2</v>
      </c>
      <c r="R69" s="55">
        <f t="shared" si="5"/>
        <v>38.371672889317111</v>
      </c>
      <c r="S69" s="101"/>
      <c r="T69" s="99"/>
    </row>
    <row r="70" spans="1:20" ht="21.75" customHeight="1" x14ac:dyDescent="0.2">
      <c r="A70" s="92">
        <v>48</v>
      </c>
      <c r="B70" s="93">
        <v>99</v>
      </c>
      <c r="C70" s="93">
        <v>10090445915</v>
      </c>
      <c r="D70" s="94" t="s">
        <v>173</v>
      </c>
      <c r="E70" s="120" t="s">
        <v>174</v>
      </c>
      <c r="F70" s="95" t="s">
        <v>24</v>
      </c>
      <c r="G70" s="96" t="s">
        <v>26</v>
      </c>
      <c r="H70" s="97">
        <v>4.7106481481481478E-3</v>
      </c>
      <c r="I70" s="98">
        <v>44</v>
      </c>
      <c r="J70" s="97">
        <v>0.10934027777777777</v>
      </c>
      <c r="K70" s="98">
        <v>38</v>
      </c>
      <c r="L70" s="97">
        <v>2.0914351851851851E-2</v>
      </c>
      <c r="M70" s="98">
        <v>52</v>
      </c>
      <c r="N70" s="97">
        <v>5.7511574074074069E-2</v>
      </c>
      <c r="O70" s="98">
        <v>68</v>
      </c>
      <c r="P70" s="97">
        <f t="shared" si="3"/>
        <v>0.19247685185185184</v>
      </c>
      <c r="Q70" s="54">
        <f t="shared" si="4"/>
        <v>1.2048611111111107E-2</v>
      </c>
      <c r="R70" s="55">
        <f t="shared" si="5"/>
        <v>38.316295850871917</v>
      </c>
      <c r="S70" s="101"/>
      <c r="T70" s="99"/>
    </row>
    <row r="71" spans="1:20" ht="21.75" customHeight="1" x14ac:dyDescent="0.2">
      <c r="A71" s="92">
        <v>49</v>
      </c>
      <c r="B71" s="93">
        <v>23</v>
      </c>
      <c r="C71" s="93">
        <v>10091622241</v>
      </c>
      <c r="D71" s="94" t="s">
        <v>175</v>
      </c>
      <c r="E71" s="120" t="s">
        <v>176</v>
      </c>
      <c r="F71" s="95" t="s">
        <v>24</v>
      </c>
      <c r="G71" s="96" t="s">
        <v>152</v>
      </c>
      <c r="H71" s="97">
        <v>4.6874999999999998E-3</v>
      </c>
      <c r="I71" s="98">
        <v>40</v>
      </c>
      <c r="J71" s="97">
        <v>0.1108912037037037</v>
      </c>
      <c r="K71" s="98">
        <v>49</v>
      </c>
      <c r="L71" s="97">
        <v>1.9699074074074074E-2</v>
      </c>
      <c r="M71" s="98">
        <v>31</v>
      </c>
      <c r="N71" s="97">
        <v>5.7511574074074069E-2</v>
      </c>
      <c r="O71" s="98">
        <v>67</v>
      </c>
      <c r="P71" s="97">
        <f t="shared" si="3"/>
        <v>0.19278935185185184</v>
      </c>
      <c r="Q71" s="54">
        <f t="shared" si="4"/>
        <v>1.2361111111111101E-2</v>
      </c>
      <c r="R71" s="55">
        <f t="shared" si="5"/>
        <v>38.254187428708654</v>
      </c>
      <c r="S71" s="101"/>
      <c r="T71" s="99"/>
    </row>
    <row r="72" spans="1:20" ht="21.75" customHeight="1" x14ac:dyDescent="0.2">
      <c r="A72" s="92">
        <v>50</v>
      </c>
      <c r="B72" s="93">
        <v>6</v>
      </c>
      <c r="C72" s="93">
        <v>10105861740</v>
      </c>
      <c r="D72" s="94" t="s">
        <v>177</v>
      </c>
      <c r="E72" s="120" t="s">
        <v>178</v>
      </c>
      <c r="F72" s="95" t="s">
        <v>24</v>
      </c>
      <c r="G72" s="96" t="s">
        <v>122</v>
      </c>
      <c r="H72" s="97">
        <v>4.8379629629629632E-3</v>
      </c>
      <c r="I72" s="98">
        <v>59</v>
      </c>
      <c r="J72" s="97">
        <v>0.1131712962962963</v>
      </c>
      <c r="K72" s="98">
        <v>55</v>
      </c>
      <c r="L72" s="97">
        <v>2.0821759259259259E-2</v>
      </c>
      <c r="M72" s="98">
        <v>51</v>
      </c>
      <c r="N72" s="97">
        <v>5.4305555555555551E-2</v>
      </c>
      <c r="O72" s="98">
        <v>46</v>
      </c>
      <c r="P72" s="97">
        <f t="shared" si="3"/>
        <v>0.19313657407407406</v>
      </c>
      <c r="Q72" s="54">
        <f t="shared" si="4"/>
        <v>1.2708333333333321E-2</v>
      </c>
      <c r="R72" s="55">
        <f t="shared" si="5"/>
        <v>38.185413795169893</v>
      </c>
      <c r="S72" s="101"/>
      <c r="T72" s="99"/>
    </row>
    <row r="73" spans="1:20" ht="21.75" customHeight="1" x14ac:dyDescent="0.2">
      <c r="A73" s="92">
        <v>51</v>
      </c>
      <c r="B73" s="93">
        <v>73</v>
      </c>
      <c r="C73" s="93">
        <v>10105335415</v>
      </c>
      <c r="D73" s="94" t="s">
        <v>179</v>
      </c>
      <c r="E73" s="120" t="s">
        <v>180</v>
      </c>
      <c r="F73" s="95" t="s">
        <v>56</v>
      </c>
      <c r="G73" s="96" t="s">
        <v>86</v>
      </c>
      <c r="H73" s="97">
        <v>4.5601851851851853E-3</v>
      </c>
      <c r="I73" s="98">
        <v>26</v>
      </c>
      <c r="J73" s="97">
        <v>0.10792824074074074</v>
      </c>
      <c r="K73" s="98">
        <v>14</v>
      </c>
      <c r="L73" s="97">
        <v>2.837962962962963E-2</v>
      </c>
      <c r="M73" s="98">
        <v>69</v>
      </c>
      <c r="N73" s="97">
        <v>5.2395833333333336E-2</v>
      </c>
      <c r="O73" s="98">
        <v>38</v>
      </c>
      <c r="P73" s="97">
        <f t="shared" si="3"/>
        <v>0.19326388888888887</v>
      </c>
      <c r="Q73" s="54">
        <f t="shared" si="4"/>
        <v>1.2835648148148138E-2</v>
      </c>
      <c r="R73" s="55">
        <f t="shared" si="5"/>
        <v>38.160258713618397</v>
      </c>
      <c r="S73" s="101"/>
      <c r="T73" s="99"/>
    </row>
    <row r="74" spans="1:20" ht="21.75" customHeight="1" x14ac:dyDescent="0.2">
      <c r="A74" s="92">
        <v>52</v>
      </c>
      <c r="B74" s="93">
        <v>31</v>
      </c>
      <c r="C74" s="93">
        <v>10102039432</v>
      </c>
      <c r="D74" s="94" t="s">
        <v>181</v>
      </c>
      <c r="E74" s="120" t="s">
        <v>182</v>
      </c>
      <c r="F74" s="95" t="s">
        <v>24</v>
      </c>
      <c r="G74" s="96" t="s">
        <v>25</v>
      </c>
      <c r="H74" s="97">
        <v>4.4791666666666669E-3</v>
      </c>
      <c r="I74" s="98">
        <v>16</v>
      </c>
      <c r="J74" s="97">
        <v>0.11733796296296296</v>
      </c>
      <c r="K74" s="98">
        <v>60</v>
      </c>
      <c r="L74" s="97">
        <v>1.9525462962962963E-2</v>
      </c>
      <c r="M74" s="98">
        <v>23</v>
      </c>
      <c r="N74" s="97">
        <v>5.2395833333333336E-2</v>
      </c>
      <c r="O74" s="98">
        <v>39</v>
      </c>
      <c r="P74" s="97">
        <f t="shared" si="3"/>
        <v>0.19373842592592594</v>
      </c>
      <c r="Q74" s="54">
        <f t="shared" si="4"/>
        <v>1.3310185185185203E-2</v>
      </c>
      <c r="R74" s="55">
        <f t="shared" si="5"/>
        <v>38.066790130832189</v>
      </c>
      <c r="S74" s="101"/>
      <c r="T74" s="99"/>
    </row>
    <row r="75" spans="1:20" ht="21.75" customHeight="1" x14ac:dyDescent="0.2">
      <c r="A75" s="92">
        <v>53</v>
      </c>
      <c r="B75" s="93">
        <v>126</v>
      </c>
      <c r="C75" s="93">
        <v>10095059172</v>
      </c>
      <c r="D75" s="94" t="s">
        <v>183</v>
      </c>
      <c r="E75" s="120" t="s">
        <v>184</v>
      </c>
      <c r="F75" s="95" t="s">
        <v>56</v>
      </c>
      <c r="G75" s="96" t="s">
        <v>185</v>
      </c>
      <c r="H75" s="97">
        <v>4.8958333333333328E-3</v>
      </c>
      <c r="I75" s="98">
        <v>65</v>
      </c>
      <c r="J75" s="97">
        <v>0.11225694444444445</v>
      </c>
      <c r="K75" s="98">
        <v>53</v>
      </c>
      <c r="L75" s="97">
        <v>2.1458333333333333E-2</v>
      </c>
      <c r="M75" s="98">
        <v>60</v>
      </c>
      <c r="N75" s="97">
        <v>5.5381944444444442E-2</v>
      </c>
      <c r="O75" s="98">
        <v>54</v>
      </c>
      <c r="P75" s="97">
        <f t="shared" si="3"/>
        <v>0.19399305555555557</v>
      </c>
      <c r="Q75" s="54">
        <f t="shared" si="4"/>
        <v>1.3564814814814835E-2</v>
      </c>
      <c r="R75" s="55">
        <f t="shared" si="5"/>
        <v>38.016824771791661</v>
      </c>
      <c r="S75" s="101"/>
      <c r="T75" s="99"/>
    </row>
    <row r="76" spans="1:20" ht="21.75" customHeight="1" x14ac:dyDescent="0.2">
      <c r="A76" s="92">
        <v>54</v>
      </c>
      <c r="B76" s="93">
        <v>80</v>
      </c>
      <c r="C76" s="93">
        <v>10100958893</v>
      </c>
      <c r="D76" s="94" t="s">
        <v>186</v>
      </c>
      <c r="E76" s="120" t="s">
        <v>187</v>
      </c>
      <c r="F76" s="95" t="s">
        <v>24</v>
      </c>
      <c r="G76" s="96" t="s">
        <v>75</v>
      </c>
      <c r="H76" s="97">
        <v>4.409722222222222E-3</v>
      </c>
      <c r="I76" s="98">
        <v>6</v>
      </c>
      <c r="J76" s="97">
        <v>0.11733796296296296</v>
      </c>
      <c r="K76" s="98">
        <v>57</v>
      </c>
      <c r="L76" s="97">
        <v>1.9664351851851853E-2</v>
      </c>
      <c r="M76" s="98">
        <v>28</v>
      </c>
      <c r="N76" s="97">
        <v>5.4953703703703706E-2</v>
      </c>
      <c r="O76" s="98">
        <v>51</v>
      </c>
      <c r="P76" s="97">
        <f t="shared" si="3"/>
        <v>0.19636574074074073</v>
      </c>
      <c r="Q76" s="54">
        <f t="shared" si="4"/>
        <v>1.5937499999999993E-2</v>
      </c>
      <c r="R76" s="55">
        <f t="shared" si="5"/>
        <v>37.557467876930332</v>
      </c>
      <c r="S76" s="101"/>
      <c r="T76" s="99"/>
    </row>
    <row r="77" spans="1:20" ht="21.75" customHeight="1" x14ac:dyDescent="0.2">
      <c r="A77" s="92">
        <v>55</v>
      </c>
      <c r="B77" s="93">
        <v>93</v>
      </c>
      <c r="C77" s="93">
        <v>10093563251</v>
      </c>
      <c r="D77" s="94" t="s">
        <v>188</v>
      </c>
      <c r="E77" s="120" t="s">
        <v>189</v>
      </c>
      <c r="F77" s="95" t="s">
        <v>24</v>
      </c>
      <c r="G77" s="96" t="s">
        <v>30</v>
      </c>
      <c r="H77" s="97">
        <v>4.6643518518518518E-3</v>
      </c>
      <c r="I77" s="98">
        <v>38</v>
      </c>
      <c r="J77" s="97">
        <v>0.11733796296296296</v>
      </c>
      <c r="K77" s="98">
        <v>71</v>
      </c>
      <c r="L77" s="97">
        <v>2.0543981481481479E-2</v>
      </c>
      <c r="M77" s="98">
        <v>47</v>
      </c>
      <c r="N77" s="97">
        <v>5.4305555555555551E-2</v>
      </c>
      <c r="O77" s="98">
        <v>49</v>
      </c>
      <c r="P77" s="97">
        <f t="shared" si="3"/>
        <v>0.19685185185185183</v>
      </c>
      <c r="Q77" s="54">
        <f t="shared" si="4"/>
        <v>1.6423611111111097E-2</v>
      </c>
      <c r="R77" s="55">
        <f t="shared" si="5"/>
        <v>37.464722483537159</v>
      </c>
      <c r="S77" s="101"/>
      <c r="T77" s="99"/>
    </row>
    <row r="78" spans="1:20" ht="21.75" customHeight="1" x14ac:dyDescent="0.2">
      <c r="A78" s="92">
        <v>56</v>
      </c>
      <c r="B78" s="93">
        <v>124</v>
      </c>
      <c r="C78" s="93">
        <v>10089459040</v>
      </c>
      <c r="D78" s="94" t="s">
        <v>237</v>
      </c>
      <c r="E78" s="120" t="s">
        <v>190</v>
      </c>
      <c r="F78" s="95" t="s">
        <v>24</v>
      </c>
      <c r="G78" s="96" t="s">
        <v>42</v>
      </c>
      <c r="H78" s="97">
        <v>4.5717592592592589E-3</v>
      </c>
      <c r="I78" s="98">
        <v>27</v>
      </c>
      <c r="J78" s="97">
        <v>0.11733796296296296</v>
      </c>
      <c r="K78" s="98">
        <v>68</v>
      </c>
      <c r="L78" s="97">
        <v>1.9976851851851853E-2</v>
      </c>
      <c r="M78" s="98">
        <v>40</v>
      </c>
      <c r="N78" s="97">
        <v>5.5381944444444442E-2</v>
      </c>
      <c r="O78" s="98">
        <v>53</v>
      </c>
      <c r="P78" s="97">
        <f t="shared" si="3"/>
        <v>0.19726851851851851</v>
      </c>
      <c r="Q78" s="54">
        <f t="shared" si="4"/>
        <v>1.6840277777777773E-2</v>
      </c>
      <c r="R78" s="55">
        <f t="shared" si="5"/>
        <v>37.385590237033561</v>
      </c>
      <c r="S78" s="101"/>
      <c r="T78" s="99"/>
    </row>
    <row r="79" spans="1:20" ht="21.75" customHeight="1" x14ac:dyDescent="0.2">
      <c r="A79" s="92">
        <v>57</v>
      </c>
      <c r="B79" s="93">
        <v>30</v>
      </c>
      <c r="C79" s="93">
        <v>10104991972</v>
      </c>
      <c r="D79" s="94" t="s">
        <v>191</v>
      </c>
      <c r="E79" s="120" t="s">
        <v>192</v>
      </c>
      <c r="F79" s="95" t="s">
        <v>24</v>
      </c>
      <c r="G79" s="96" t="s">
        <v>25</v>
      </c>
      <c r="H79" s="97">
        <v>4.9421296296296288E-3</v>
      </c>
      <c r="I79" s="98">
        <v>69</v>
      </c>
      <c r="J79" s="97">
        <v>0.11733796296296296</v>
      </c>
      <c r="K79" s="98">
        <v>59</v>
      </c>
      <c r="L79" s="97">
        <v>2.0949074074074075E-2</v>
      </c>
      <c r="M79" s="98">
        <v>53</v>
      </c>
      <c r="N79" s="97">
        <v>5.4305555555555551E-2</v>
      </c>
      <c r="O79" s="98">
        <v>45</v>
      </c>
      <c r="P79" s="97">
        <f t="shared" si="3"/>
        <v>0.19753472222222221</v>
      </c>
      <c r="Q79" s="54">
        <f t="shared" si="4"/>
        <v>1.7106481481481473E-2</v>
      </c>
      <c r="R79" s="55">
        <f t="shared" si="5"/>
        <v>37.335208296712956</v>
      </c>
      <c r="S79" s="101"/>
      <c r="T79" s="99"/>
    </row>
    <row r="80" spans="1:20" ht="21.75" customHeight="1" x14ac:dyDescent="0.2">
      <c r="A80" s="92">
        <v>58</v>
      </c>
      <c r="B80" s="93">
        <v>104</v>
      </c>
      <c r="C80" s="93">
        <v>10108127496</v>
      </c>
      <c r="D80" s="94" t="s">
        <v>193</v>
      </c>
      <c r="E80" s="120" t="s">
        <v>194</v>
      </c>
      <c r="F80" s="95" t="s">
        <v>56</v>
      </c>
      <c r="G80" s="96" t="s">
        <v>195</v>
      </c>
      <c r="H80" s="97">
        <v>4.8842592592592592E-3</v>
      </c>
      <c r="I80" s="98">
        <v>63</v>
      </c>
      <c r="J80" s="97">
        <v>0.11733796296296296</v>
      </c>
      <c r="K80" s="98">
        <v>58</v>
      </c>
      <c r="L80" s="97">
        <v>2.1157407407407406E-2</v>
      </c>
      <c r="M80" s="98">
        <v>55</v>
      </c>
      <c r="N80" s="97">
        <v>5.4305555555555551E-2</v>
      </c>
      <c r="O80" s="98">
        <v>48</v>
      </c>
      <c r="P80" s="97">
        <f t="shared" si="3"/>
        <v>0.19768518518518519</v>
      </c>
      <c r="Q80" s="54">
        <f t="shared" si="4"/>
        <v>1.725694444444445E-2</v>
      </c>
      <c r="R80" s="55">
        <f t="shared" si="5"/>
        <v>37.306791569086649</v>
      </c>
      <c r="S80" s="101"/>
      <c r="T80" s="99"/>
    </row>
    <row r="81" spans="1:20" ht="21.75" customHeight="1" x14ac:dyDescent="0.2">
      <c r="A81" s="92">
        <v>59</v>
      </c>
      <c r="B81" s="93">
        <v>101</v>
      </c>
      <c r="C81" s="93">
        <v>10105091804</v>
      </c>
      <c r="D81" s="94" t="s">
        <v>238</v>
      </c>
      <c r="E81" s="120" t="s">
        <v>196</v>
      </c>
      <c r="F81" s="95" t="s">
        <v>56</v>
      </c>
      <c r="G81" s="96" t="s">
        <v>26</v>
      </c>
      <c r="H81" s="97">
        <v>4.7337962962962958E-3</v>
      </c>
      <c r="I81" s="98">
        <v>47</v>
      </c>
      <c r="J81" s="97">
        <v>0.11733796296296296</v>
      </c>
      <c r="K81" s="98">
        <v>70</v>
      </c>
      <c r="L81" s="97">
        <v>2.1377314814814818E-2</v>
      </c>
      <c r="M81" s="98">
        <v>59</v>
      </c>
      <c r="N81" s="97">
        <v>5.4305555555555551E-2</v>
      </c>
      <c r="O81" s="98">
        <v>44</v>
      </c>
      <c r="P81" s="97">
        <f t="shared" si="3"/>
        <v>0.19775462962962961</v>
      </c>
      <c r="Q81" s="54">
        <f t="shared" si="4"/>
        <v>1.7326388888888877E-2</v>
      </c>
      <c r="R81" s="55">
        <f t="shared" si="5"/>
        <v>37.293690740957508</v>
      </c>
      <c r="S81" s="101"/>
      <c r="T81" s="99"/>
    </row>
    <row r="82" spans="1:20" ht="21.75" customHeight="1" x14ac:dyDescent="0.2">
      <c r="A82" s="92">
        <v>60</v>
      </c>
      <c r="B82" s="93">
        <v>96</v>
      </c>
      <c r="C82" s="93">
        <v>10104926601</v>
      </c>
      <c r="D82" s="94" t="s">
        <v>197</v>
      </c>
      <c r="E82" s="120" t="s">
        <v>190</v>
      </c>
      <c r="F82" s="95" t="s">
        <v>24</v>
      </c>
      <c r="G82" s="96" t="s">
        <v>26</v>
      </c>
      <c r="H82" s="97">
        <v>4.7453703703703703E-3</v>
      </c>
      <c r="I82" s="98">
        <v>50</v>
      </c>
      <c r="J82" s="97">
        <v>0.11733796296296296</v>
      </c>
      <c r="K82" s="98">
        <v>64</v>
      </c>
      <c r="L82" s="97">
        <v>1.9768518518518515E-2</v>
      </c>
      <c r="M82" s="98">
        <v>33</v>
      </c>
      <c r="N82" s="97">
        <v>5.618055555555556E-2</v>
      </c>
      <c r="O82" s="98">
        <v>59</v>
      </c>
      <c r="P82" s="97">
        <f t="shared" si="3"/>
        <v>0.19803240740740741</v>
      </c>
      <c r="Q82" s="54">
        <f t="shared" si="4"/>
        <v>1.7604166666666671E-2</v>
      </c>
      <c r="R82" s="55">
        <f t="shared" si="5"/>
        <v>37.241379310344826</v>
      </c>
      <c r="S82" s="101"/>
      <c r="T82" s="99"/>
    </row>
    <row r="83" spans="1:20" ht="21.75" customHeight="1" x14ac:dyDescent="0.2">
      <c r="A83" s="92">
        <v>61</v>
      </c>
      <c r="B83" s="93">
        <v>108</v>
      </c>
      <c r="C83" s="93">
        <v>10077686573</v>
      </c>
      <c r="D83" s="94" t="s">
        <v>198</v>
      </c>
      <c r="E83" s="120" t="s">
        <v>199</v>
      </c>
      <c r="F83" s="95" t="s">
        <v>24</v>
      </c>
      <c r="G83" s="96" t="s">
        <v>28</v>
      </c>
      <c r="H83" s="97">
        <v>4.8379629629629632E-3</v>
      </c>
      <c r="I83" s="98">
        <v>58</v>
      </c>
      <c r="J83" s="97">
        <v>0.11733796296296296</v>
      </c>
      <c r="K83" s="98">
        <v>65</v>
      </c>
      <c r="L83" s="97">
        <v>2.0416666666666666E-2</v>
      </c>
      <c r="M83" s="98">
        <v>45</v>
      </c>
      <c r="N83" s="97">
        <v>5.618055555555556E-2</v>
      </c>
      <c r="O83" s="98">
        <v>57</v>
      </c>
      <c r="P83" s="97">
        <f t="shared" si="3"/>
        <v>0.19877314814814817</v>
      </c>
      <c r="Q83" s="54">
        <f t="shared" si="4"/>
        <v>1.8344907407407435E-2</v>
      </c>
      <c r="R83" s="55">
        <f t="shared" si="5"/>
        <v>37.102596948876212</v>
      </c>
      <c r="S83" s="101"/>
      <c r="T83" s="99"/>
    </row>
    <row r="84" spans="1:20" ht="21.75" customHeight="1" x14ac:dyDescent="0.2">
      <c r="A84" s="92">
        <v>62</v>
      </c>
      <c r="B84" s="93">
        <v>109</v>
      </c>
      <c r="C84" s="93">
        <v>10077479742</v>
      </c>
      <c r="D84" s="94" t="s">
        <v>200</v>
      </c>
      <c r="E84" s="120" t="s">
        <v>201</v>
      </c>
      <c r="F84" s="95" t="s">
        <v>24</v>
      </c>
      <c r="G84" s="96" t="s">
        <v>28</v>
      </c>
      <c r="H84" s="97">
        <v>4.6527777777777774E-3</v>
      </c>
      <c r="I84" s="98">
        <v>34</v>
      </c>
      <c r="J84" s="97">
        <v>0.11733796296296296</v>
      </c>
      <c r="K84" s="98">
        <v>63</v>
      </c>
      <c r="L84" s="97">
        <v>2.1053240740740744E-2</v>
      </c>
      <c r="M84" s="98">
        <v>54</v>
      </c>
      <c r="N84" s="97">
        <v>5.6990740740740738E-2</v>
      </c>
      <c r="O84" s="98">
        <v>65</v>
      </c>
      <c r="P84" s="97">
        <f t="shared" si="3"/>
        <v>0.20003472222222221</v>
      </c>
      <c r="Q84" s="54">
        <f t="shared" si="4"/>
        <v>1.9606481481481475E-2</v>
      </c>
      <c r="R84" s="55">
        <f t="shared" si="5"/>
        <v>36.868599201527516</v>
      </c>
      <c r="S84" s="101"/>
      <c r="T84" s="99"/>
    </row>
    <row r="85" spans="1:20" ht="21.75" customHeight="1" x14ac:dyDescent="0.2">
      <c r="A85" s="92">
        <v>63</v>
      </c>
      <c r="B85" s="93">
        <v>111</v>
      </c>
      <c r="C85" s="93">
        <v>10082472717</v>
      </c>
      <c r="D85" s="94" t="s">
        <v>202</v>
      </c>
      <c r="E85" s="120" t="s">
        <v>203</v>
      </c>
      <c r="F85" s="95" t="s">
        <v>24</v>
      </c>
      <c r="G85" s="96" t="s">
        <v>28</v>
      </c>
      <c r="H85" s="97">
        <v>5.1273148148148146E-3</v>
      </c>
      <c r="I85" s="98">
        <v>72</v>
      </c>
      <c r="J85" s="97">
        <v>0.11733796296296296</v>
      </c>
      <c r="K85" s="98">
        <v>67</v>
      </c>
      <c r="L85" s="97">
        <v>2.148148148148148E-2</v>
      </c>
      <c r="M85" s="98">
        <v>61</v>
      </c>
      <c r="N85" s="97">
        <v>5.6736111111111105E-2</v>
      </c>
      <c r="O85" s="98">
        <v>63</v>
      </c>
      <c r="P85" s="97">
        <f t="shared" si="3"/>
        <v>0.20068287037037036</v>
      </c>
      <c r="Q85" s="54">
        <f t="shared" si="4"/>
        <v>2.0254629629629622E-2</v>
      </c>
      <c r="R85" s="55">
        <f t="shared" si="5"/>
        <v>36.749524194013496</v>
      </c>
      <c r="S85" s="101"/>
      <c r="T85" s="99"/>
    </row>
    <row r="86" spans="1:20" ht="21.75" customHeight="1" x14ac:dyDescent="0.2">
      <c r="A86" s="92">
        <v>64</v>
      </c>
      <c r="B86" s="93">
        <v>113</v>
      </c>
      <c r="C86" s="93">
        <v>10077688896</v>
      </c>
      <c r="D86" s="94" t="s">
        <v>204</v>
      </c>
      <c r="E86" s="120" t="s">
        <v>205</v>
      </c>
      <c r="F86" s="95" t="s">
        <v>24</v>
      </c>
      <c r="G86" s="96" t="s">
        <v>28</v>
      </c>
      <c r="H86" s="97">
        <v>4.9768518518518521E-3</v>
      </c>
      <c r="I86" s="98">
        <v>70</v>
      </c>
      <c r="J86" s="97">
        <v>0.11733796296296296</v>
      </c>
      <c r="K86" s="98">
        <v>62</v>
      </c>
      <c r="L86" s="97">
        <v>2.2233796296296297E-2</v>
      </c>
      <c r="M86" s="98">
        <v>66</v>
      </c>
      <c r="N86" s="97">
        <v>5.618055555555556E-2</v>
      </c>
      <c r="O86" s="98">
        <v>55</v>
      </c>
      <c r="P86" s="97">
        <f t="shared" si="3"/>
        <v>0.20072916666666668</v>
      </c>
      <c r="Q86" s="54">
        <f t="shared" si="4"/>
        <v>2.0300925925925944E-2</v>
      </c>
      <c r="R86" s="55">
        <f t="shared" si="5"/>
        <v>36.741048261546446</v>
      </c>
      <c r="S86" s="101"/>
      <c r="T86" s="99"/>
    </row>
    <row r="87" spans="1:20" ht="21.75" customHeight="1" x14ac:dyDescent="0.2">
      <c r="A87" s="92">
        <v>65</v>
      </c>
      <c r="B87" s="93">
        <v>8</v>
      </c>
      <c r="C87" s="93">
        <v>10119333626</v>
      </c>
      <c r="D87" s="94" t="s">
        <v>206</v>
      </c>
      <c r="E87" s="120" t="s">
        <v>207</v>
      </c>
      <c r="F87" s="95" t="s">
        <v>24</v>
      </c>
      <c r="G87" s="96" t="s">
        <v>122</v>
      </c>
      <c r="H87" s="97">
        <v>5.3125000000000004E-3</v>
      </c>
      <c r="I87" s="98">
        <v>74</v>
      </c>
      <c r="J87" s="97">
        <v>0.11733796296296296</v>
      </c>
      <c r="K87" s="98">
        <v>56</v>
      </c>
      <c r="L87" s="97">
        <v>2.2083333333333333E-2</v>
      </c>
      <c r="M87" s="98">
        <v>64</v>
      </c>
      <c r="N87" s="97">
        <v>5.618055555555556E-2</v>
      </c>
      <c r="O87" s="98">
        <v>58</v>
      </c>
      <c r="P87" s="97">
        <f t="shared" si="3"/>
        <v>0.20091435185185186</v>
      </c>
      <c r="Q87" s="54">
        <f t="shared" si="4"/>
        <v>2.0486111111111122E-2</v>
      </c>
      <c r="R87" s="55">
        <f t="shared" si="5"/>
        <v>36.707183593524974</v>
      </c>
      <c r="S87" s="101"/>
      <c r="T87" s="99"/>
    </row>
    <row r="88" spans="1:20" ht="21.75" customHeight="1" x14ac:dyDescent="0.2">
      <c r="A88" s="92">
        <v>66</v>
      </c>
      <c r="B88" s="93">
        <v>110</v>
      </c>
      <c r="C88" s="93">
        <v>10077480550</v>
      </c>
      <c r="D88" s="94" t="s">
        <v>208</v>
      </c>
      <c r="E88" s="120" t="s">
        <v>209</v>
      </c>
      <c r="F88" s="95" t="s">
        <v>24</v>
      </c>
      <c r="G88" s="96" t="s">
        <v>28</v>
      </c>
      <c r="H88" s="97">
        <v>4.8726851851851856E-3</v>
      </c>
      <c r="I88" s="98">
        <v>62</v>
      </c>
      <c r="J88" s="97">
        <v>0.11733796296296296</v>
      </c>
      <c r="K88" s="98">
        <v>61</v>
      </c>
      <c r="L88" s="97">
        <v>2.1273148148148149E-2</v>
      </c>
      <c r="M88" s="98">
        <v>58</v>
      </c>
      <c r="N88" s="97">
        <v>5.7511574074074069E-2</v>
      </c>
      <c r="O88" s="98">
        <v>66</v>
      </c>
      <c r="P88" s="97">
        <f t="shared" si="3"/>
        <v>0.20099537037037035</v>
      </c>
      <c r="Q88" s="54">
        <f t="shared" si="4"/>
        <v>2.0567129629629616E-2</v>
      </c>
      <c r="R88" s="55">
        <f t="shared" si="5"/>
        <v>36.692387423701483</v>
      </c>
      <c r="S88" s="101"/>
      <c r="T88" s="99"/>
    </row>
    <row r="89" spans="1:20" ht="21.75" customHeight="1" x14ac:dyDescent="0.2">
      <c r="A89" s="92">
        <v>67</v>
      </c>
      <c r="B89" s="93">
        <v>22</v>
      </c>
      <c r="C89" s="93">
        <v>10131543195</v>
      </c>
      <c r="D89" s="94" t="s">
        <v>210</v>
      </c>
      <c r="E89" s="120" t="s">
        <v>192</v>
      </c>
      <c r="F89" s="95" t="s">
        <v>56</v>
      </c>
      <c r="G89" s="96" t="s">
        <v>211</v>
      </c>
      <c r="H89" s="97">
        <v>5.37037037037037E-3</v>
      </c>
      <c r="I89" s="98">
        <v>75</v>
      </c>
      <c r="J89" s="97">
        <v>0.11733796296296296</v>
      </c>
      <c r="K89" s="98">
        <v>66</v>
      </c>
      <c r="L89" s="97">
        <v>2.2164351851851852E-2</v>
      </c>
      <c r="M89" s="98">
        <v>65</v>
      </c>
      <c r="N89" s="97">
        <v>5.6736111111111105E-2</v>
      </c>
      <c r="O89" s="98">
        <v>62</v>
      </c>
      <c r="P89" s="97">
        <f t="shared" si="3"/>
        <v>0.2016087962962963</v>
      </c>
      <c r="Q89" s="54">
        <f t="shared" si="4"/>
        <v>2.1180555555555564E-2</v>
      </c>
      <c r="R89" s="55">
        <f t="shared" si="5"/>
        <v>36.5807451633274</v>
      </c>
      <c r="S89" s="101"/>
      <c r="T89" s="99"/>
    </row>
    <row r="90" spans="1:20" ht="21.75" customHeight="1" x14ac:dyDescent="0.2">
      <c r="A90" s="92">
        <v>68</v>
      </c>
      <c r="B90" s="93">
        <v>33</v>
      </c>
      <c r="C90" s="93">
        <v>10097306138</v>
      </c>
      <c r="D90" s="94" t="s">
        <v>212</v>
      </c>
      <c r="E90" s="120" t="s">
        <v>213</v>
      </c>
      <c r="F90" s="95" t="s">
        <v>24</v>
      </c>
      <c r="G90" s="96" t="s">
        <v>25</v>
      </c>
      <c r="H90" s="97">
        <v>5.185185185185185E-3</v>
      </c>
      <c r="I90" s="98">
        <v>73</v>
      </c>
      <c r="J90" s="97">
        <v>0.11733796296296296</v>
      </c>
      <c r="K90" s="98">
        <v>69</v>
      </c>
      <c r="L90" s="97">
        <v>2.3402777777777783E-2</v>
      </c>
      <c r="M90" s="98">
        <v>68</v>
      </c>
      <c r="N90" s="97">
        <v>5.6736111111111105E-2</v>
      </c>
      <c r="O90" s="98">
        <v>61</v>
      </c>
      <c r="P90" s="97">
        <f t="shared" si="3"/>
        <v>0.20266203703703703</v>
      </c>
      <c r="Q90" s="54">
        <f t="shared" si="4"/>
        <v>2.2233796296296293E-2</v>
      </c>
      <c r="R90" s="55">
        <f t="shared" si="5"/>
        <v>36.390633923472301</v>
      </c>
      <c r="S90" s="101"/>
      <c r="T90" s="99"/>
    </row>
    <row r="91" spans="1:20" ht="21.75" customHeight="1" x14ac:dyDescent="0.2">
      <c r="A91" s="92" t="s">
        <v>41</v>
      </c>
      <c r="B91" s="93">
        <v>118</v>
      </c>
      <c r="C91" s="93">
        <v>10090936268</v>
      </c>
      <c r="D91" s="94" t="s">
        <v>214</v>
      </c>
      <c r="E91" s="120" t="s">
        <v>215</v>
      </c>
      <c r="F91" s="95" t="s">
        <v>24</v>
      </c>
      <c r="G91" s="96" t="s">
        <v>42</v>
      </c>
      <c r="H91" s="97">
        <v>4.4907407407407405E-3</v>
      </c>
      <c r="I91" s="98">
        <v>19</v>
      </c>
      <c r="J91" s="97">
        <v>0.10975694444444445</v>
      </c>
      <c r="K91" s="98">
        <v>44</v>
      </c>
      <c r="L91" s="97">
        <v>2.056712962962963E-2</v>
      </c>
      <c r="M91" s="98">
        <v>48</v>
      </c>
      <c r="N91" s="97"/>
      <c r="O91" s="98"/>
      <c r="P91" s="97"/>
      <c r="Q91" s="97"/>
      <c r="R91" s="102"/>
      <c r="S91" s="101"/>
      <c r="T91" s="99"/>
    </row>
    <row r="92" spans="1:20" ht="21.75" customHeight="1" x14ac:dyDescent="0.2">
      <c r="A92" s="92" t="s">
        <v>41</v>
      </c>
      <c r="B92" s="93">
        <v>117</v>
      </c>
      <c r="C92" s="93">
        <v>10097338167</v>
      </c>
      <c r="D92" s="94" t="s">
        <v>216</v>
      </c>
      <c r="E92" s="120" t="s">
        <v>217</v>
      </c>
      <c r="F92" s="95" t="s">
        <v>24</v>
      </c>
      <c r="G92" s="96" t="s">
        <v>42</v>
      </c>
      <c r="H92" s="97">
        <v>4.4907407407407405E-3</v>
      </c>
      <c r="I92" s="98">
        <v>20</v>
      </c>
      <c r="J92" s="97">
        <v>0.11231481481481481</v>
      </c>
      <c r="K92" s="98">
        <v>54</v>
      </c>
      <c r="L92" s="97"/>
      <c r="M92" s="98"/>
      <c r="N92" s="97"/>
      <c r="O92" s="98"/>
      <c r="P92" s="97"/>
      <c r="Q92" s="97"/>
      <c r="R92" s="102"/>
      <c r="S92" s="101"/>
      <c r="T92" s="99"/>
    </row>
    <row r="93" spans="1:20" ht="21.75" customHeight="1" x14ac:dyDescent="0.2">
      <c r="A93" s="92" t="s">
        <v>41</v>
      </c>
      <c r="B93" s="93">
        <v>120</v>
      </c>
      <c r="C93" s="93">
        <v>10081049544</v>
      </c>
      <c r="D93" s="94" t="s">
        <v>218</v>
      </c>
      <c r="E93" s="120" t="s">
        <v>219</v>
      </c>
      <c r="F93" s="95" t="s">
        <v>24</v>
      </c>
      <c r="G93" s="96" t="s">
        <v>42</v>
      </c>
      <c r="H93" s="97">
        <v>4.3749999999999995E-3</v>
      </c>
      <c r="I93" s="98">
        <v>4</v>
      </c>
      <c r="J93" s="97">
        <v>0.10844907407407407</v>
      </c>
      <c r="K93" s="98">
        <v>29</v>
      </c>
      <c r="L93" s="97"/>
      <c r="M93" s="98"/>
      <c r="N93" s="97"/>
      <c r="O93" s="98"/>
      <c r="P93" s="97"/>
      <c r="Q93" s="97"/>
      <c r="R93" s="102"/>
      <c r="S93" s="101"/>
      <c r="T93" s="99"/>
    </row>
    <row r="94" spans="1:20" ht="21.75" customHeight="1" x14ac:dyDescent="0.2">
      <c r="A94" s="92" t="s">
        <v>41</v>
      </c>
      <c r="B94" s="93">
        <v>9</v>
      </c>
      <c r="C94" s="93">
        <v>10131540973</v>
      </c>
      <c r="D94" s="94" t="s">
        <v>220</v>
      </c>
      <c r="E94" s="120" t="s">
        <v>221</v>
      </c>
      <c r="F94" s="95" t="s">
        <v>56</v>
      </c>
      <c r="G94" s="96" t="s">
        <v>222</v>
      </c>
      <c r="H94" s="97">
        <v>4.8032407407407407E-3</v>
      </c>
      <c r="I94" s="98">
        <v>53</v>
      </c>
      <c r="J94" s="97"/>
      <c r="K94" s="98"/>
      <c r="L94" s="97"/>
      <c r="M94" s="98"/>
      <c r="N94" s="97"/>
      <c r="O94" s="98"/>
      <c r="P94" s="97"/>
      <c r="Q94" s="97"/>
      <c r="R94" s="102"/>
      <c r="S94" s="101"/>
      <c r="T94" s="99"/>
    </row>
    <row r="95" spans="1:20" ht="21.75" customHeight="1" x14ac:dyDescent="0.2">
      <c r="A95" s="92" t="s">
        <v>41</v>
      </c>
      <c r="B95" s="93">
        <v>29</v>
      </c>
      <c r="C95" s="93">
        <v>10094941661</v>
      </c>
      <c r="D95" s="94" t="s">
        <v>223</v>
      </c>
      <c r="E95" s="120" t="s">
        <v>149</v>
      </c>
      <c r="F95" s="95" t="s">
        <v>24</v>
      </c>
      <c r="G95" s="96" t="s">
        <v>25</v>
      </c>
      <c r="H95" s="97">
        <v>4.363425925925926E-3</v>
      </c>
      <c r="I95" s="98">
        <v>3</v>
      </c>
      <c r="J95" s="97"/>
      <c r="K95" s="98"/>
      <c r="L95" s="97"/>
      <c r="M95" s="98"/>
      <c r="N95" s="97"/>
      <c r="O95" s="98"/>
      <c r="P95" s="97"/>
      <c r="Q95" s="97"/>
      <c r="R95" s="102"/>
      <c r="S95" s="101"/>
      <c r="T95" s="99"/>
    </row>
    <row r="96" spans="1:20" ht="21.75" customHeight="1" x14ac:dyDescent="0.2">
      <c r="A96" s="92" t="s">
        <v>41</v>
      </c>
      <c r="B96" s="93">
        <v>116</v>
      </c>
      <c r="C96" s="93">
        <v>10116820720</v>
      </c>
      <c r="D96" s="94" t="s">
        <v>224</v>
      </c>
      <c r="E96" s="120" t="s">
        <v>225</v>
      </c>
      <c r="F96" s="95" t="s">
        <v>24</v>
      </c>
      <c r="G96" s="96" t="s">
        <v>226</v>
      </c>
      <c r="H96" s="97">
        <v>4.6180555555555558E-3</v>
      </c>
      <c r="I96" s="98">
        <v>31</v>
      </c>
      <c r="J96" s="97"/>
      <c r="K96" s="98"/>
      <c r="L96" s="97"/>
      <c r="M96" s="98"/>
      <c r="N96" s="97"/>
      <c r="O96" s="98"/>
      <c r="P96" s="97"/>
      <c r="Q96" s="97"/>
      <c r="R96" s="102"/>
      <c r="S96" s="101"/>
      <c r="T96" s="99"/>
    </row>
    <row r="97" spans="1:20" ht="21.75" customHeight="1" x14ac:dyDescent="0.2">
      <c r="A97" s="92" t="s">
        <v>41</v>
      </c>
      <c r="B97" s="93">
        <v>25</v>
      </c>
      <c r="C97" s="93">
        <v>10091621332</v>
      </c>
      <c r="D97" s="94" t="s">
        <v>227</v>
      </c>
      <c r="E97" s="120" t="s">
        <v>228</v>
      </c>
      <c r="F97" s="95" t="s">
        <v>24</v>
      </c>
      <c r="G97" s="96" t="s">
        <v>152</v>
      </c>
      <c r="H97" s="97">
        <v>4.9768518518518521E-3</v>
      </c>
      <c r="I97" s="98">
        <v>71</v>
      </c>
      <c r="J97" s="97"/>
      <c r="K97" s="98"/>
      <c r="L97" s="97"/>
      <c r="M97" s="98"/>
      <c r="N97" s="97"/>
      <c r="O97" s="98"/>
      <c r="P97" s="97"/>
      <c r="Q97" s="97"/>
      <c r="R97" s="102"/>
      <c r="S97" s="101"/>
      <c r="T97" s="99"/>
    </row>
    <row r="98" spans="1:20" ht="21.75" customHeight="1" x14ac:dyDescent="0.2">
      <c r="A98" s="92" t="s">
        <v>41</v>
      </c>
      <c r="B98" s="93">
        <v>13</v>
      </c>
      <c r="C98" s="93">
        <v>10083057130</v>
      </c>
      <c r="D98" s="94" t="s">
        <v>229</v>
      </c>
      <c r="E98" s="120" t="s">
        <v>230</v>
      </c>
      <c r="F98" s="95" t="s">
        <v>56</v>
      </c>
      <c r="G98" s="96" t="s">
        <v>222</v>
      </c>
      <c r="H98" s="97">
        <v>5.37037037037037E-3</v>
      </c>
      <c r="I98" s="98">
        <v>76</v>
      </c>
      <c r="J98" s="97"/>
      <c r="K98" s="98"/>
      <c r="L98" s="97"/>
      <c r="M98" s="98"/>
      <c r="N98" s="97"/>
      <c r="O98" s="98"/>
      <c r="P98" s="97"/>
      <c r="Q98" s="97"/>
      <c r="R98" s="102"/>
      <c r="S98" s="101"/>
      <c r="T98" s="99"/>
    </row>
    <row r="99" spans="1:20" ht="21.75" customHeight="1" thickBot="1" x14ac:dyDescent="0.25">
      <c r="A99" s="103" t="s">
        <v>41</v>
      </c>
      <c r="B99" s="104">
        <v>15</v>
      </c>
      <c r="C99" s="104">
        <v>10083057171</v>
      </c>
      <c r="D99" s="105" t="s">
        <v>231</v>
      </c>
      <c r="E99" s="121" t="s">
        <v>232</v>
      </c>
      <c r="F99" s="106" t="s">
        <v>56</v>
      </c>
      <c r="G99" s="107" t="s">
        <v>222</v>
      </c>
      <c r="H99" s="108">
        <v>5.3819444444444453E-3</v>
      </c>
      <c r="I99" s="109">
        <v>77</v>
      </c>
      <c r="J99" s="108"/>
      <c r="K99" s="109"/>
      <c r="L99" s="108"/>
      <c r="M99" s="109"/>
      <c r="N99" s="108"/>
      <c r="O99" s="109"/>
      <c r="P99" s="108"/>
      <c r="Q99" s="108"/>
      <c r="R99" s="110"/>
      <c r="S99" s="111"/>
      <c r="T99" s="112"/>
    </row>
    <row r="100" spans="1:20" s="34" customFormat="1" ht="8.25" customHeight="1" thickTop="1" thickBot="1" x14ac:dyDescent="0.25">
      <c r="A100" s="122"/>
      <c r="B100" s="36"/>
      <c r="C100" s="36"/>
      <c r="D100" s="37"/>
      <c r="E100" s="50"/>
      <c r="F100" s="38"/>
      <c r="G100" s="46"/>
      <c r="H100" s="39"/>
      <c r="I100" s="47"/>
      <c r="J100" s="39"/>
      <c r="K100" s="47"/>
      <c r="L100" s="39"/>
      <c r="M100" s="47"/>
      <c r="N100" s="39"/>
      <c r="O100" s="47"/>
      <c r="P100" s="39"/>
      <c r="Q100" s="39"/>
      <c r="R100" s="40"/>
      <c r="S100" s="51"/>
      <c r="T100" s="51"/>
    </row>
    <row r="101" spans="1:20" s="34" customFormat="1" ht="15" customHeight="1" thickTop="1" x14ac:dyDescent="0.2">
      <c r="A101" s="133" t="s">
        <v>4</v>
      </c>
      <c r="B101" s="134"/>
      <c r="C101" s="134"/>
      <c r="D101" s="134"/>
      <c r="E101" s="68"/>
      <c r="F101" s="68"/>
      <c r="G101" s="134" t="s">
        <v>5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5"/>
    </row>
    <row r="102" spans="1:20" s="34" customFormat="1" ht="15" customHeight="1" x14ac:dyDescent="0.2">
      <c r="A102" s="56"/>
      <c r="B102" s="5"/>
      <c r="C102" s="57"/>
      <c r="D102" s="5"/>
      <c r="E102" s="5"/>
      <c r="F102" s="5"/>
      <c r="G102" s="58" t="s">
        <v>49</v>
      </c>
      <c r="H102" s="59">
        <v>21</v>
      </c>
      <c r="I102" s="73"/>
      <c r="J102" s="60"/>
      <c r="K102" s="35"/>
      <c r="L102" s="74"/>
      <c r="M102" s="75"/>
      <c r="N102" s="35"/>
      <c r="O102" s="73"/>
      <c r="P102" s="73"/>
      <c r="Q102" s="76"/>
      <c r="R102" s="77"/>
      <c r="S102" s="61" t="s">
        <v>50</v>
      </c>
      <c r="T102" s="62">
        <f>COUNTIF(F9:F99,"ЗМС")</f>
        <v>0</v>
      </c>
    </row>
    <row r="103" spans="1:20" s="34" customFormat="1" ht="15" customHeight="1" x14ac:dyDescent="0.2">
      <c r="A103" s="63"/>
      <c r="B103" s="49"/>
      <c r="C103" s="78"/>
      <c r="D103" s="49"/>
      <c r="E103" s="49"/>
      <c r="F103" s="49"/>
      <c r="G103" s="58" t="s">
        <v>51</v>
      </c>
      <c r="H103" s="59">
        <f>H104+H109</f>
        <v>77</v>
      </c>
      <c r="J103" s="79"/>
      <c r="K103" s="1"/>
      <c r="L103" s="80"/>
      <c r="M103" s="81"/>
      <c r="N103" s="1"/>
      <c r="Q103" s="39"/>
      <c r="R103" s="40"/>
      <c r="S103" s="61" t="s">
        <v>52</v>
      </c>
      <c r="T103" s="62">
        <f>COUNTIF(F9:F99,"МСМК")</f>
        <v>0</v>
      </c>
    </row>
    <row r="104" spans="1:20" s="34" customFormat="1" ht="15" customHeight="1" x14ac:dyDescent="0.2">
      <c r="A104" s="41"/>
      <c r="B104" s="49"/>
      <c r="C104" s="82"/>
      <c r="D104" s="49"/>
      <c r="E104" s="49"/>
      <c r="F104" s="49"/>
      <c r="G104" s="58" t="s">
        <v>53</v>
      </c>
      <c r="H104" s="59">
        <f>H105+H106+H107+H108</f>
        <v>77</v>
      </c>
      <c r="J104" s="79"/>
      <c r="K104" s="1"/>
      <c r="L104" s="80"/>
      <c r="M104" s="81"/>
      <c r="N104" s="1"/>
      <c r="Q104" s="39"/>
      <c r="R104" s="40"/>
      <c r="S104" s="61" t="s">
        <v>21</v>
      </c>
      <c r="T104" s="62">
        <f>COUNTIF(F9:F99,"МС")</f>
        <v>3</v>
      </c>
    </row>
    <row r="105" spans="1:20" s="34" customFormat="1" ht="15" customHeight="1" x14ac:dyDescent="0.2">
      <c r="A105" s="63"/>
      <c r="B105" s="49"/>
      <c r="C105" s="82"/>
      <c r="D105" s="49"/>
      <c r="E105" s="49"/>
      <c r="F105" s="49"/>
      <c r="G105" s="58" t="s">
        <v>54</v>
      </c>
      <c r="H105" s="59">
        <f>COUNT(A9:A99)</f>
        <v>68</v>
      </c>
      <c r="J105" s="79"/>
      <c r="K105" s="1"/>
      <c r="L105" s="80"/>
      <c r="M105" s="81"/>
      <c r="N105" s="1"/>
      <c r="Q105" s="39"/>
      <c r="R105" s="40"/>
      <c r="S105" s="64" t="s">
        <v>24</v>
      </c>
      <c r="T105" s="62">
        <f>COUNTIF(F9:F99,"КМС")</f>
        <v>66</v>
      </c>
    </row>
    <row r="106" spans="1:20" s="34" customFormat="1" ht="15" customHeight="1" x14ac:dyDescent="0.2">
      <c r="A106" s="63"/>
      <c r="B106" s="49"/>
      <c r="C106" s="82"/>
      <c r="D106" s="49"/>
      <c r="E106" s="49"/>
      <c r="F106" s="49"/>
      <c r="G106" s="58" t="s">
        <v>55</v>
      </c>
      <c r="H106" s="59">
        <f>COUNTIF(A9:A99,"ЛИМ")</f>
        <v>0</v>
      </c>
      <c r="J106" s="79"/>
      <c r="K106" s="1"/>
      <c r="L106" s="80"/>
      <c r="M106" s="81"/>
      <c r="N106" s="1"/>
      <c r="Q106" s="39"/>
      <c r="R106" s="40"/>
      <c r="S106" s="64" t="s">
        <v>56</v>
      </c>
      <c r="T106" s="62">
        <f>COUNTIF(F9:F99,"1 СР")</f>
        <v>8</v>
      </c>
    </row>
    <row r="107" spans="1:20" s="34" customFormat="1" ht="15" customHeight="1" x14ac:dyDescent="0.2">
      <c r="A107" s="17"/>
      <c r="B107" s="1"/>
      <c r="C107" s="1"/>
      <c r="D107" s="49"/>
      <c r="E107" s="49"/>
      <c r="F107" s="49"/>
      <c r="G107" s="58" t="s">
        <v>57</v>
      </c>
      <c r="H107" s="59">
        <f>COUNTIF(A9:A99,"НФ")</f>
        <v>9</v>
      </c>
      <c r="J107" s="79"/>
      <c r="K107" s="1"/>
      <c r="L107" s="80"/>
      <c r="M107" s="81"/>
      <c r="N107" s="1"/>
      <c r="Q107" s="39"/>
      <c r="R107" s="40"/>
      <c r="S107" s="64" t="s">
        <v>58</v>
      </c>
      <c r="T107" s="62">
        <f>COUNTIF(F9:F99,"2 СР")</f>
        <v>0</v>
      </c>
    </row>
    <row r="108" spans="1:20" s="34" customFormat="1" ht="15" customHeight="1" x14ac:dyDescent="0.2">
      <c r="A108" s="41"/>
      <c r="B108" s="49"/>
      <c r="C108" s="49"/>
      <c r="D108" s="49"/>
      <c r="E108" s="49"/>
      <c r="F108" s="49"/>
      <c r="G108" s="58" t="s">
        <v>59</v>
      </c>
      <c r="H108" s="59">
        <f>COUNTIF(A9:A99,"ДСКВ")</f>
        <v>0</v>
      </c>
      <c r="J108" s="79"/>
      <c r="K108" s="1"/>
      <c r="L108" s="80"/>
      <c r="M108" s="81"/>
      <c r="N108" s="79"/>
      <c r="Q108" s="39"/>
      <c r="R108" s="40"/>
      <c r="S108" s="64" t="s">
        <v>60</v>
      </c>
      <c r="T108" s="62">
        <f>COUNTIF(F9:F99,"3 СР")</f>
        <v>0</v>
      </c>
    </row>
    <row r="109" spans="1:20" s="34" customFormat="1" ht="15" customHeight="1" x14ac:dyDescent="0.2">
      <c r="A109" s="69"/>
      <c r="B109" s="12"/>
      <c r="C109" s="12"/>
      <c r="D109" s="12"/>
      <c r="E109" s="12"/>
      <c r="F109" s="12"/>
      <c r="G109" s="58" t="s">
        <v>61</v>
      </c>
      <c r="H109" s="59">
        <f>COUNTIF(A9:A99,"НС")</f>
        <v>0</v>
      </c>
      <c r="I109" s="83"/>
      <c r="J109" s="72"/>
      <c r="K109" s="72"/>
      <c r="L109" s="70"/>
      <c r="M109" s="71"/>
      <c r="N109" s="72"/>
      <c r="O109" s="83"/>
      <c r="P109" s="83"/>
      <c r="Q109" s="84"/>
      <c r="R109" s="85"/>
      <c r="S109" s="58"/>
      <c r="T109" s="65"/>
    </row>
    <row r="110" spans="1:20" s="34" customFormat="1" ht="7.5" customHeight="1" x14ac:dyDescent="0.2">
      <c r="A110" s="90"/>
      <c r="B110" s="5"/>
      <c r="C110" s="5"/>
      <c r="D110" s="5"/>
      <c r="E110" s="5"/>
      <c r="F110" s="5"/>
      <c r="G110" s="35"/>
      <c r="H110" s="91"/>
      <c r="I110" s="35"/>
      <c r="J110" s="35"/>
      <c r="K110" s="35"/>
      <c r="L110" s="74"/>
      <c r="M110" s="75"/>
      <c r="N110" s="60"/>
      <c r="O110" s="60"/>
      <c r="P110" s="60"/>
      <c r="Q110" s="76"/>
      <c r="R110" s="77"/>
      <c r="S110" s="88"/>
      <c r="T110" s="89"/>
    </row>
    <row r="111" spans="1:20" s="34" customFormat="1" ht="15" customHeight="1" x14ac:dyDescent="0.2">
      <c r="A111" s="125" t="s">
        <v>62</v>
      </c>
      <c r="B111" s="123"/>
      <c r="C111" s="123"/>
      <c r="D111" s="123"/>
      <c r="E111" s="123" t="s">
        <v>11</v>
      </c>
      <c r="F111" s="123"/>
      <c r="G111" s="123"/>
      <c r="H111" s="123"/>
      <c r="I111" s="123"/>
      <c r="J111" s="123" t="s">
        <v>3</v>
      </c>
      <c r="K111" s="123"/>
      <c r="L111" s="123"/>
      <c r="M111" s="123"/>
      <c r="N111" s="123"/>
      <c r="O111" s="123"/>
      <c r="P111" s="123" t="s">
        <v>34</v>
      </c>
      <c r="Q111" s="123"/>
      <c r="R111" s="123"/>
      <c r="S111" s="123"/>
      <c r="T111" s="124"/>
    </row>
    <row r="112" spans="1:20" s="34" customFormat="1" ht="15" customHeight="1" x14ac:dyDescent="0.2">
      <c r="A112" s="131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76"/>
      <c r="R112" s="40"/>
      <c r="S112" s="51"/>
      <c r="T112" s="52"/>
    </row>
    <row r="113" spans="1:20" s="34" customFormat="1" ht="15" customHeight="1" x14ac:dyDescent="0.2">
      <c r="A113" s="67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86"/>
      <c r="M113" s="87"/>
      <c r="N113" s="66"/>
      <c r="O113" s="66"/>
      <c r="P113" s="66"/>
      <c r="Q113" s="39"/>
      <c r="R113" s="40"/>
      <c r="S113" s="51"/>
      <c r="T113" s="52"/>
    </row>
    <row r="114" spans="1:20" s="34" customFormat="1" ht="15" customHeight="1" x14ac:dyDescent="0.2">
      <c r="A114" s="67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86"/>
      <c r="M114" s="87"/>
      <c r="N114" s="66"/>
      <c r="O114" s="66"/>
      <c r="P114" s="66"/>
      <c r="Q114" s="39"/>
      <c r="R114" s="40"/>
      <c r="S114" s="51"/>
      <c r="T114" s="52"/>
    </row>
    <row r="115" spans="1:20" s="34" customFormat="1" ht="15" customHeight="1" x14ac:dyDescent="0.2">
      <c r="A115" s="131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39"/>
      <c r="R115" s="40"/>
      <c r="S115" s="51"/>
      <c r="T115" s="52"/>
    </row>
    <row r="116" spans="1:20" s="34" customFormat="1" ht="15" customHeight="1" x14ac:dyDescent="0.2">
      <c r="A116" s="131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39"/>
      <c r="R116" s="40"/>
      <c r="S116" s="51"/>
      <c r="T116" s="52"/>
    </row>
    <row r="117" spans="1:20" s="34" customFormat="1" ht="15" customHeight="1" thickBot="1" x14ac:dyDescent="0.25">
      <c r="A117" s="128"/>
      <c r="B117" s="129"/>
      <c r="C117" s="129"/>
      <c r="D117" s="129"/>
      <c r="E117" s="129" t="str">
        <f>G17</f>
        <v>Завьялов П.И.(ВК, г.Ульяновск)</v>
      </c>
      <c r="F117" s="129"/>
      <c r="G117" s="129"/>
      <c r="H117" s="129"/>
      <c r="I117" s="129"/>
      <c r="J117" s="129" t="str">
        <f>G18</f>
        <v>Власкина Е.В. (ВК, г.Самара)</v>
      </c>
      <c r="K117" s="129"/>
      <c r="L117" s="129"/>
      <c r="M117" s="129"/>
      <c r="N117" s="129"/>
      <c r="O117" s="129"/>
      <c r="P117" s="129" t="str">
        <f>G19</f>
        <v>Некрашевич О.С.(1кат., г.Самара)</v>
      </c>
      <c r="Q117" s="129"/>
      <c r="R117" s="129"/>
      <c r="S117" s="129"/>
      <c r="T117" s="130"/>
    </row>
    <row r="118" spans="1:20" ht="13.5" thickTop="1" x14ac:dyDescent="0.2"/>
  </sheetData>
  <sortState ref="B52:O62">
    <sortCondition ref="B52"/>
  </sortState>
  <mergeCells count="46">
    <mergeCell ref="A1:T1"/>
    <mergeCell ref="A2:T2"/>
    <mergeCell ref="A3:T3"/>
    <mergeCell ref="A4:T4"/>
    <mergeCell ref="A5:T5"/>
    <mergeCell ref="A11:T11"/>
    <mergeCell ref="C21:C22"/>
    <mergeCell ref="D21:D22"/>
    <mergeCell ref="E21:E22"/>
    <mergeCell ref="F21:F22"/>
    <mergeCell ref="G21:G22"/>
    <mergeCell ref="H21:O21"/>
    <mergeCell ref="Q21:Q22"/>
    <mergeCell ref="R21:R22"/>
    <mergeCell ref="S21:S22"/>
    <mergeCell ref="T21:T22"/>
    <mergeCell ref="A15:G15"/>
    <mergeCell ref="H15:T15"/>
    <mergeCell ref="A21:A22"/>
    <mergeCell ref="B21:B22"/>
    <mergeCell ref="H22:I22"/>
    <mergeCell ref="A6:T6"/>
    <mergeCell ref="A7:T7"/>
    <mergeCell ref="A8:T8"/>
    <mergeCell ref="A9:T9"/>
    <mergeCell ref="A10:T10"/>
    <mergeCell ref="A117:D117"/>
    <mergeCell ref="P117:T117"/>
    <mergeCell ref="J117:O117"/>
    <mergeCell ref="E117:I117"/>
    <mergeCell ref="A112:E112"/>
    <mergeCell ref="F112:P112"/>
    <mergeCell ref="A115:E115"/>
    <mergeCell ref="F115:P115"/>
    <mergeCell ref="A116:E116"/>
    <mergeCell ref="F116:P116"/>
    <mergeCell ref="P111:T111"/>
    <mergeCell ref="J111:O111"/>
    <mergeCell ref="A111:D111"/>
    <mergeCell ref="E111:I111"/>
    <mergeCell ref="J22:K22"/>
    <mergeCell ref="L22:M22"/>
    <mergeCell ref="N22:O22"/>
    <mergeCell ref="P21:P22"/>
    <mergeCell ref="A101:D101"/>
    <mergeCell ref="G101:T101"/>
  </mergeCells>
  <conditionalFormatting sqref="B102:B110 B112:B116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М</vt:lpstr>
      <vt:lpstr>'итог М'!Заголовки_для_печати</vt:lpstr>
      <vt:lpstr>'итог 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2022-07-26T12:03:37Z</cp:lastPrinted>
  <dcterms:created xsi:type="dcterms:W3CDTF">1996-10-08T23:32:33Z</dcterms:created>
  <dcterms:modified xsi:type="dcterms:W3CDTF">2022-08-19T10:10:32Z</dcterms:modified>
</cp:coreProperties>
</file>