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23256" windowHeight="12576" tabRatio="789" firstSheet="3" activeTab="6"/>
  </bookViews>
  <sheets>
    <sheet name="ВС гонка на время юниорки" sheetId="105" r:id="rId1"/>
    <sheet name="ВС гонка на время юниоры" sheetId="106" r:id="rId2"/>
    <sheet name="ВС 03.11 Классик юниорки" sheetId="108" r:id="rId3"/>
    <sheet name="ВС 03.11. Классик юниоры" sheetId="107" r:id="rId4"/>
    <sheet name="ВС 04.11 КЛАССИК юниорки" sheetId="122" r:id="rId5"/>
    <sheet name="ВС 04.11. КЛАССИК юниоры" sheetId="123" r:id="rId6"/>
    <sheet name="ВС СУММА КЛАССИК юниорки" sheetId="126" r:id="rId7"/>
    <sheet name="ВС СУММА КЛАССИК юниоры" sheetId="127" r:id="rId8"/>
  </sheets>
  <definedNames>
    <definedName name="_xlnm._FilterDatabase" localSheetId="2" hidden="1">'ВС 03.11 Классик юниорки'!$A$21:$G$26</definedName>
    <definedName name="_xlnm._FilterDatabase" localSheetId="3" hidden="1">'ВС 03.11. Классик юниоры'!$A$21:$G$35</definedName>
    <definedName name="_xlnm._FilterDatabase" localSheetId="4" hidden="1">'ВС 04.11 КЛАССИК юниорки'!$A$21:$G$22</definedName>
    <definedName name="_xlnm._FilterDatabase" localSheetId="5" hidden="1">'ВС 04.11. КЛАССИК юниоры'!$A$21:$G$21</definedName>
    <definedName name="_xlnm._FilterDatabase" localSheetId="0" hidden="1">'ВС гонка на время юниорки'!$A$21:$G$25</definedName>
    <definedName name="_xlnm._FilterDatabase" localSheetId="1" hidden="1">'ВС гонка на время юниоры'!$A$21:$H$22</definedName>
    <definedName name="_xlnm._FilterDatabase" localSheetId="7" hidden="1">'ВС СУММА КЛАССИК юниоры'!$A$21:$G$21</definedName>
    <definedName name="_xlnm.Print_Titles" localSheetId="2">'ВС 03.11 Классик юниорки'!$21:$22</definedName>
    <definedName name="_xlnm.Print_Titles" localSheetId="3">'ВС 03.11. Классик юниоры'!$21:$22</definedName>
    <definedName name="_xlnm.Print_Titles" localSheetId="0">'ВС гонка на время юниорки'!$21:$21</definedName>
    <definedName name="_xlnm.Print_Titles" localSheetId="1">'ВС гонка на время юниоры'!$21:$22</definedName>
    <definedName name="_xlnm.Print_Area" localSheetId="2">'ВС 03.11 Классик юниорки'!$A$1:$K$43</definedName>
    <definedName name="_xlnm.Print_Area" localSheetId="3">'ВС 03.11. Классик юниоры'!$A$1:$K$52</definedName>
    <definedName name="_xlnm.Print_Area" localSheetId="0">'ВС гонка на время юниорки'!$A$1:$K$44</definedName>
    <definedName name="_xlnm.Print_Area" localSheetId="1">'ВС гонка на время юниоры'!$A$1:$K$53</definedName>
  </definedNames>
  <calcPr calcId="145621"/>
</workbook>
</file>

<file path=xl/calcChain.xml><?xml version="1.0" encoding="utf-8"?>
<calcChain xmlns="http://schemas.openxmlformats.org/spreadsheetml/2006/main">
  <c r="H45" i="106" l="1"/>
  <c r="I51" i="127"/>
  <c r="E51" i="127"/>
  <c r="A51" i="127"/>
  <c r="K43" i="127"/>
  <c r="H43" i="127"/>
  <c r="K42" i="127"/>
  <c r="H42" i="127"/>
  <c r="K41" i="127"/>
  <c r="H41" i="127"/>
  <c r="K40" i="127"/>
  <c r="H40" i="127"/>
  <c r="K39" i="127"/>
  <c r="K38" i="127"/>
  <c r="K37" i="127"/>
  <c r="H37" i="127" a="1"/>
  <c r="H37" i="127" s="1"/>
  <c r="I43" i="126"/>
  <c r="E43" i="126"/>
  <c r="A43" i="126"/>
  <c r="K35" i="126"/>
  <c r="H35" i="126"/>
  <c r="K34" i="126"/>
  <c r="H34" i="126"/>
  <c r="K33" i="126"/>
  <c r="H33" i="126"/>
  <c r="K32" i="126"/>
  <c r="H32" i="126"/>
  <c r="K31" i="126"/>
  <c r="K30" i="126"/>
  <c r="K29" i="126"/>
  <c r="H29" i="126" a="1"/>
  <c r="H29" i="126" s="1"/>
  <c r="I51" i="123"/>
  <c r="E51" i="123"/>
  <c r="A51" i="123"/>
  <c r="K43" i="123"/>
  <c r="H43" i="123"/>
  <c r="K42" i="123"/>
  <c r="H42" i="123"/>
  <c r="K41" i="123"/>
  <c r="H41" i="123"/>
  <c r="K40" i="123"/>
  <c r="H40" i="123"/>
  <c r="K39" i="123"/>
  <c r="K38" i="123"/>
  <c r="K37" i="123"/>
  <c r="H37" i="123" a="1"/>
  <c r="H37" i="123" s="1"/>
  <c r="I43" i="122"/>
  <c r="E43" i="122"/>
  <c r="A43" i="122"/>
  <c r="K35" i="122"/>
  <c r="H35" i="122"/>
  <c r="K34" i="122"/>
  <c r="H34" i="122"/>
  <c r="K33" i="122"/>
  <c r="H33" i="122"/>
  <c r="K32" i="122"/>
  <c r="H32" i="122"/>
  <c r="K31" i="122"/>
  <c r="K30" i="122"/>
  <c r="K29" i="122"/>
  <c r="H29" i="122" a="1"/>
  <c r="H29" i="122" s="1"/>
  <c r="H39" i="127" l="1"/>
  <c r="H38" i="127" s="1"/>
  <c r="H31" i="126"/>
  <c r="H30" i="126" s="1"/>
  <c r="H39" i="123"/>
  <c r="H38" i="123" s="1"/>
  <c r="H31" i="122"/>
  <c r="H30" i="122" s="1"/>
  <c r="H44" i="106"/>
  <c r="H43" i="106"/>
  <c r="H42" i="106"/>
  <c r="K45" i="106"/>
  <c r="K44" i="106"/>
  <c r="K43" i="106"/>
  <c r="K42" i="106"/>
  <c r="K41" i="106"/>
  <c r="K40" i="106"/>
  <c r="K39" i="106"/>
  <c r="H41" i="106" l="1"/>
  <c r="H40" i="106" s="1"/>
  <c r="K43" i="107"/>
  <c r="K44" i="107"/>
  <c r="K42" i="107"/>
  <c r="K34" i="108"/>
  <c r="K35" i="108"/>
  <c r="K33" i="108"/>
  <c r="K35" i="105"/>
  <c r="K36" i="105"/>
  <c r="K34" i="105"/>
  <c r="I43" i="108" l="1"/>
  <c r="E43" i="108"/>
  <c r="A43" i="108"/>
  <c r="H35" i="108"/>
  <c r="H34" i="108"/>
  <c r="H33" i="108"/>
  <c r="K32" i="108"/>
  <c r="H32" i="108"/>
  <c r="K31" i="108"/>
  <c r="K30" i="108"/>
  <c r="K29" i="108"/>
  <c r="H29" i="108" a="1"/>
  <c r="H29" i="108" s="1"/>
  <c r="H31" i="108" l="1"/>
  <c r="H30" i="108" s="1"/>
  <c r="I52" i="107"/>
  <c r="E52" i="107"/>
  <c r="A52" i="107"/>
  <c r="H44" i="107"/>
  <c r="H43" i="107"/>
  <c r="H42" i="107"/>
  <c r="K41" i="107"/>
  <c r="H41" i="107"/>
  <c r="K40" i="107"/>
  <c r="K39" i="107"/>
  <c r="K38" i="107"/>
  <c r="H38" i="107" a="1"/>
  <c r="H38" i="107" s="1"/>
  <c r="H40" i="107" l="1"/>
  <c r="H39" i="107" s="1"/>
  <c r="I53" i="106"/>
  <c r="E53" i="106"/>
  <c r="A53" i="106"/>
  <c r="H33" i="105"/>
  <c r="H36" i="105"/>
  <c r="H35" i="105"/>
  <c r="H34" i="105"/>
  <c r="H32" i="105" l="1"/>
  <c r="H31" i="105" s="1"/>
  <c r="I44" i="105" l="1"/>
  <c r="E44" i="105"/>
  <c r="A44" i="105"/>
  <c r="K33" i="105"/>
  <c r="K32" i="105"/>
  <c r="K31" i="105"/>
  <c r="K30" i="105"/>
</calcChain>
</file>

<file path=xl/sharedStrings.xml><?xml version="1.0" encoding="utf-8"?>
<sst xmlns="http://schemas.openxmlformats.org/spreadsheetml/2006/main" count="960" uniqueCount="169">
  <si>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</si>
  <si>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</si>
  <si>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</si>
  <si>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</si>
  <si>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</si>
  <si>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</si>
  <si>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</si>
  <si>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</si>
  <si>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</si>
  <si>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</si>
  <si>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</si>
  <si>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</si>
  <si>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</si>
  <si>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</si>
  <si>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</si>
  <si>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</si>
  <si>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</si>
  <si>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</si>
  <si>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</si>
  <si>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</si>
  <si>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</si>
  <si>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</si>
  <si>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</si>
  <si>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</si>
  <si>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</si>
  <si>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</si>
  <si>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</si>
  <si>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</si>
  <si>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</si>
  <si>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</si>
  <si>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</si>
  <si>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</si>
  <si>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</si>
  <si>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</si>
  <si>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</si>
  <si>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</si>
  <si>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</si>
  <si>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</si>
  <si>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</si>
  <si>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</si>
  <si>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</si>
  <si>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</si>
  <si>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</si>
  <si>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</si>
  <si>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</si>
  <si>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</si>
  <si>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</si>
  <si>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ВМХ - гонка - "Классик" (или "Классик-смешанная")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</si>
  <si>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</si>
  <si>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19ч 10м</t>
    </r>
  </si>
  <si>
    <t>БУКОВА О.Ю.. (IК, г. Пенза)</t>
  </si>
  <si>
    <t>КОЧЕТКОВ Д.А. (ВК, г. Саранск)</t>
  </si>
  <si>
    <t>1 сп.р.</t>
  </si>
  <si>
    <t>3 сп.р.</t>
  </si>
  <si>
    <t>2 сп.р.</t>
  </si>
  <si>
    <t>№ ВРВС: 008001811Я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</si>
  <si>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</si>
  <si>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13ч 10м</t>
    </r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</si>
  <si>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</si>
  <si>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</si>
  <si>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</si>
  <si>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</si>
  <si>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</si>
  <si>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ДАТА ПРОВЕДЕНИЯ: 02 ноября 2023г.</t>
  </si>
  <si>
    <t>5 м</t>
  </si>
  <si>
    <t>290 м</t>
  </si>
  <si>
    <t>ДАТА ПРОВЕДЕНИЯ: 03 ноября 2023г.</t>
  </si>
  <si>
    <t>ДАТА ПРОВЕДЕНИЯ: 04 ноября 2023г.</t>
  </si>
  <si>
    <t>Юниорки 17-18 лет</t>
  </si>
  <si>
    <t>Юниоры 17-18 лет</t>
  </si>
  <si>
    <t>№ ЕКП 2023: 29885</t>
  </si>
  <si>
    <t>ДЫШАКОВ А.С. (ВК, г.Москва)</t>
  </si>
  <si>
    <t>5</t>
  </si>
  <si>
    <t>10101157442</t>
  </si>
  <si>
    <t>Завязкина Карина</t>
  </si>
  <si>
    <t>16.05.2006</t>
  </si>
  <si>
    <t>Санкт-Петербург</t>
  </si>
  <si>
    <t>0:00:30,88</t>
  </si>
  <si>
    <t>42</t>
  </si>
  <si>
    <t>10089460252</t>
  </si>
  <si>
    <t>Алексеева Татьяна</t>
  </si>
  <si>
    <t>02.06.2005</t>
  </si>
  <si>
    <t>0:00:31,13</t>
  </si>
  <si>
    <t>70</t>
  </si>
  <si>
    <t>10090050841</t>
  </si>
  <si>
    <t>Тарасова Ксения</t>
  </si>
  <si>
    <t>20.01.2006</t>
  </si>
  <si>
    <t>Мордовия</t>
  </si>
  <si>
    <t>0:00:32,12</t>
  </si>
  <si>
    <t>86</t>
  </si>
  <si>
    <t>10089109133</t>
  </si>
  <si>
    <t>Бодырева Анастасия</t>
  </si>
  <si>
    <t>13.12.2006</t>
  </si>
  <si>
    <t>0:00:32,55</t>
  </si>
  <si>
    <t>77</t>
  </si>
  <si>
    <t>10076949373</t>
  </si>
  <si>
    <t>Ехрюков Ярослав</t>
  </si>
  <si>
    <t>27.10.2005</t>
  </si>
  <si>
    <t>0:00:27,36</t>
  </si>
  <si>
    <t>345</t>
  </si>
  <si>
    <t>10076266636</t>
  </si>
  <si>
    <t>Семин Никита</t>
  </si>
  <si>
    <t>03.04.2005</t>
  </si>
  <si>
    <t>0:00:27,412</t>
  </si>
  <si>
    <t>60</t>
  </si>
  <si>
    <t>10080635676</t>
  </si>
  <si>
    <t>Долгих Даниил</t>
  </si>
  <si>
    <t>03.08.2005</t>
  </si>
  <si>
    <t>0:00:27,416</t>
  </si>
  <si>
    <t>53</t>
  </si>
  <si>
    <t>10090412771</t>
  </si>
  <si>
    <t>Ошкин Максим</t>
  </si>
  <si>
    <t>02.11.2006</t>
  </si>
  <si>
    <t>0:00:27,52</t>
  </si>
  <si>
    <t>389</t>
  </si>
  <si>
    <t>10082682477</t>
  </si>
  <si>
    <t>Молдованов Андрей</t>
  </si>
  <si>
    <t>10.04.2005</t>
  </si>
  <si>
    <t>Иркутская обл.</t>
  </si>
  <si>
    <t>0:00:27,56</t>
  </si>
  <si>
    <t>143</t>
  </si>
  <si>
    <t>10090417724</t>
  </si>
  <si>
    <t>Иневаткин Никита</t>
  </si>
  <si>
    <t>25.07.2006</t>
  </si>
  <si>
    <t>0:00:27,64</t>
  </si>
  <si>
    <t>12</t>
  </si>
  <si>
    <t>10059042264</t>
  </si>
  <si>
    <t>Щигорцов Дмитрий</t>
  </si>
  <si>
    <t>11.09.2006</t>
  </si>
  <si>
    <t>Пензенская обл.</t>
  </si>
  <si>
    <t>0:00:27,77</t>
  </si>
  <si>
    <t>43</t>
  </si>
  <si>
    <t>10076949171</t>
  </si>
  <si>
    <t>Кунаев Павел</t>
  </si>
  <si>
    <t>26.05.2005</t>
  </si>
  <si>
    <t>0:00:27,78</t>
  </si>
  <si>
    <t>11</t>
  </si>
  <si>
    <t>10058962240</t>
  </si>
  <si>
    <t>Юрасов Артём</t>
  </si>
  <si>
    <t>03.10.2006</t>
  </si>
  <si>
    <t>0:00:28,80</t>
  </si>
  <si>
    <t>326</t>
  </si>
  <si>
    <t>10036052355</t>
  </si>
  <si>
    <t>Солонкин Кирилл</t>
  </si>
  <si>
    <t>06.05.2005</t>
  </si>
  <si>
    <t>Брянская обл.</t>
  </si>
  <si>
    <t>0:00:29,03</t>
  </si>
  <si>
    <t>164</t>
  </si>
  <si>
    <t>10089460959</t>
  </si>
  <si>
    <t>Кузьмин Денис</t>
  </si>
  <si>
    <t>27.06.2006</t>
  </si>
  <si>
    <t>0:00:31,81</t>
  </si>
  <si>
    <t>339</t>
  </si>
  <si>
    <t>10100049117</t>
  </si>
  <si>
    <t>Шихарев Артем</t>
  </si>
  <si>
    <t>06.10.2006</t>
  </si>
  <si>
    <t>0:00:32,43</t>
  </si>
  <si>
    <t>111</t>
  </si>
  <si>
    <t>10088936149</t>
  </si>
  <si>
    <t>Пустовалов Егор</t>
  </si>
  <si>
    <t>13.02.2006</t>
  </si>
  <si>
    <t>0:00:36,22</t>
  </si>
  <si>
    <t>64</t>
  </si>
  <si>
    <t>10076942909</t>
  </si>
  <si>
    <t>Суринов Артемий</t>
  </si>
  <si>
    <t>25.10.2006</t>
  </si>
  <si>
    <t>Москва</t>
  </si>
  <si>
    <t>НС</t>
  </si>
  <si>
    <t>ДАТА ПРОВЕДЕНИЯ: 01-05 ноября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</si>
</sst>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 Cyr"/>
      <charset val="204"/>
    </font>
    <font>
      <sz val="10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9" xfId="2" applyFont="1" applyBorder="1" applyAlignment="1">
      <alignment horizontal="right" vertical="center" wrapText="1"/>
    </xf>
    <xf numFmtId="0" fontId="11" fillId="0" borderId="30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2" xfId="2" applyNumberFormat="1" applyFont="1" applyBorder="1" applyAlignment="1">
      <alignment horizontal="right" vertical="center"/>
    </xf>
    <xf numFmtId="0" fontId="15" fillId="0" borderId="31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29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9" fillId="0" borderId="46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3" fillId="2" borderId="3" xfId="2" applyFont="1" applyFill="1" applyBorder="1" applyAlignment="1">
      <alignment vertical="center"/>
    </xf>
    <xf numFmtId="0" fontId="9" fillId="0" borderId="29" xfId="2" applyFont="1" applyBorder="1" applyAlignment="1">
      <alignment horizontal="justify"/>
    </xf>
    <xf numFmtId="0" fontId="8" fillId="0" borderId="29" xfId="7" applyFont="1" applyBorder="1" applyAlignment="1">
      <alignment vertical="center" wrapText="1"/>
    </xf>
    <xf numFmtId="14" fontId="14" fillId="0" borderId="29" xfId="2" applyNumberFormat="1" applyFont="1" applyBorder="1" applyAlignment="1">
      <alignment horizontal="center" vertical="center" wrapText="1"/>
    </xf>
    <xf numFmtId="164" fontId="14" fillId="0" borderId="29" xfId="2" applyNumberFormat="1" applyFont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14" fontId="9" fillId="0" borderId="22" xfId="2" applyNumberFormat="1" applyFont="1" applyBorder="1" applyAlignment="1">
      <alignment vertical="center"/>
    </xf>
    <xf numFmtId="165" fontId="17" fillId="0" borderId="22" xfId="2" applyNumberFormat="1" applyFont="1" applyBorder="1" applyAlignment="1">
      <alignment vertical="center"/>
    </xf>
    <xf numFmtId="165" fontId="12" fillId="0" borderId="34" xfId="2" applyNumberFormat="1" applyFont="1" applyBorder="1" applyAlignment="1">
      <alignment vertical="center" wrapText="1"/>
    </xf>
    <xf numFmtId="165" fontId="9" fillId="0" borderId="45" xfId="2" applyNumberFormat="1" applyFont="1" applyBorder="1" applyAlignment="1">
      <alignment horizontal="center" vertical="center"/>
    </xf>
    <xf numFmtId="165" fontId="9" fillId="0" borderId="46" xfId="2" applyNumberFormat="1" applyFont="1" applyBorder="1" applyAlignment="1">
      <alignment horizontal="center" vertical="center"/>
    </xf>
    <xf numFmtId="0" fontId="22" fillId="0" borderId="29" xfId="2" applyFont="1" applyBorder="1" applyAlignment="1">
      <alignment horizontal="left" vertical="center" wrapText="1"/>
    </xf>
    <xf numFmtId="164" fontId="22" fillId="0" borderId="29" xfId="2" applyNumberFormat="1" applyFont="1" applyBorder="1" applyAlignment="1">
      <alignment horizontal="left" vertical="center" wrapText="1"/>
    </xf>
    <xf numFmtId="0" fontId="22" fillId="0" borderId="29" xfId="8" applyFont="1" applyBorder="1" applyAlignment="1">
      <alignment horizontal="left" vertical="center" wrapText="1"/>
    </xf>
    <xf numFmtId="164" fontId="22" fillId="0" borderId="34" xfId="2" applyNumberFormat="1" applyFont="1" applyBorder="1" applyAlignment="1">
      <alignment horizontal="left" vertical="center" wrapText="1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/>
    </xf>
    <xf numFmtId="14" fontId="17" fillId="2" borderId="29" xfId="8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17" fillId="2" borderId="47" xfId="8" applyFont="1" applyFill="1" applyBorder="1" applyAlignment="1">
      <alignment vertical="center" wrapText="1"/>
    </xf>
    <xf numFmtId="0" fontId="17" fillId="2" borderId="48" xfId="8" applyFont="1" applyFill="1" applyBorder="1" applyAlignment="1">
      <alignment vertical="center" wrapText="1"/>
    </xf>
    <xf numFmtId="0" fontId="17" fillId="2" borderId="45" xfId="8" applyFont="1" applyFill="1" applyBorder="1" applyAlignment="1">
      <alignment vertical="center" wrapText="1"/>
    </xf>
    <xf numFmtId="0" fontId="17" fillId="2" borderId="46" xfId="8" applyFont="1" applyFill="1" applyBorder="1" applyAlignment="1">
      <alignment vertical="center" wrapText="1"/>
    </xf>
    <xf numFmtId="165" fontId="21" fillId="0" borderId="12" xfId="0" applyNumberFormat="1" applyFont="1" applyBorder="1" applyAlignment="1">
      <alignment horizontal="center"/>
    </xf>
    <xf numFmtId="165" fontId="21" fillId="0" borderId="12" xfId="0" applyNumberFormat="1" applyFont="1" applyBorder="1" applyAlignment="1"/>
    <xf numFmtId="0" fontId="24" fillId="0" borderId="29" xfId="0" applyFont="1" applyBorder="1" applyAlignment="1">
      <alignment horizontal="center"/>
    </xf>
    <xf numFmtId="0" fontId="17" fillId="2" borderId="28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165" fontId="9" fillId="0" borderId="43" xfId="2" applyNumberFormat="1" applyFont="1" applyBorder="1" applyAlignment="1">
      <alignment vertical="center"/>
    </xf>
    <xf numFmtId="165" fontId="9" fillId="0" borderId="44" xfId="2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7" fillId="2" borderId="29" xfId="8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7" fillId="2" borderId="29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/>
    </xf>
    <xf numFmtId="14" fontId="17" fillId="2" borderId="29" xfId="8" applyNumberFormat="1" applyFont="1" applyFill="1" applyBorder="1" applyAlignment="1">
      <alignment horizontal="center" vertical="center" wrapText="1"/>
    </xf>
    <xf numFmtId="165" fontId="9" fillId="0" borderId="43" xfId="2" applyNumberFormat="1" applyFont="1" applyBorder="1" applyAlignment="1">
      <alignment horizontal="center" vertical="center"/>
    </xf>
    <xf numFmtId="165" fontId="9" fillId="0" borderId="44" xfId="2" applyNumberFormat="1" applyFont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49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0" fontId="17" fillId="2" borderId="50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4" fontId="17" fillId="2" borderId="50" xfId="8" applyNumberFormat="1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7" fillId="2" borderId="51" xfId="8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39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0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/>
    </xf>
    <xf numFmtId="0" fontId="17" fillId="2" borderId="37" xfId="8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38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793750</xdr:colOff>
      <xdr:row>0</xdr:row>
      <xdr:rowOff>73448</xdr:rowOff>
    </xdr:from>
    <xdr:to>
      <xdr:col>10</xdr:col>
      <xdr:colOff>1196975</xdr:colOff>
      <xdr:row>3</xdr:row>
      <xdr:rowOff>220953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0" y="73448"/>
          <a:ext cx="1419225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36830</xdr:colOff>
      <xdr:row>0</xdr:row>
      <xdr:rowOff>41064</xdr:rowOff>
    </xdr:from>
    <xdr:to>
      <xdr:col>2</xdr:col>
      <xdr:colOff>372109</xdr:colOff>
      <xdr:row>3</xdr:row>
      <xdr:rowOff>116127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" y="41064"/>
          <a:ext cx="1330112" cy="868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104208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232543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57852</xdr:rowOff>
    </xdr:from>
    <xdr:to>
      <xdr:col>10</xdr:col>
      <xdr:colOff>1196975</xdr:colOff>
      <xdr:row>4</xdr:row>
      <xdr:rowOff>1716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632" y="57852"/>
          <a:ext cx="1521159" cy="1026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51869</xdr:colOff>
      <xdr:row>0</xdr:row>
      <xdr:rowOff>27138</xdr:rowOff>
    </xdr:from>
    <xdr:to>
      <xdr:col>2</xdr:col>
      <xdr:colOff>387148</xdr:colOff>
      <xdr:row>3</xdr:row>
      <xdr:rowOff>100530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69" y="27138"/>
          <a:ext cx="1327884" cy="885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688975</xdr:colOff>
      <xdr:row>0</xdr:row>
      <xdr:rowOff>91440</xdr:rowOff>
    </xdr:from>
    <xdr:to>
      <xdr:col>10</xdr:col>
      <xdr:colOff>1187450</xdr:colOff>
      <xdr:row>4</xdr:row>
      <xdr:rowOff>33299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3925" y="91440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74930</xdr:colOff>
      <xdr:row>0</xdr:row>
      <xdr:rowOff>52705</xdr:rowOff>
    </xdr:from>
    <xdr:to>
      <xdr:col>2</xdr:col>
      <xdr:colOff>410209</xdr:colOff>
      <xdr:row>3</xdr:row>
      <xdr:rowOff>124593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" y="52705"/>
          <a:ext cx="1325879" cy="8719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0</xdr:row>
      <xdr:rowOff>38802</xdr:rowOff>
    </xdr:from>
    <xdr:to>
      <xdr:col>10</xdr:col>
      <xdr:colOff>1187450</xdr:colOff>
      <xdr:row>3</xdr:row>
      <xdr:rowOff>249366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38802"/>
          <a:ext cx="1273175" cy="101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51869</xdr:colOff>
      <xdr:row>0</xdr:row>
      <xdr:rowOff>27137</xdr:rowOff>
    </xdr:from>
    <xdr:to>
      <xdr:col>2</xdr:col>
      <xdr:colOff>538172</xdr:colOff>
      <xdr:row>3</xdr:row>
      <xdr:rowOff>200024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69" y="27137"/>
          <a:ext cx="1476903" cy="9729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695326</xdr:colOff>
      <xdr:row>0</xdr:row>
      <xdr:rowOff>72390</xdr:rowOff>
    </xdr:from>
    <xdr:to>
      <xdr:col>10</xdr:col>
      <xdr:colOff>1168401</xdr:colOff>
      <xdr:row>4</xdr:row>
      <xdr:rowOff>14249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6" y="72390"/>
          <a:ext cx="14922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74930</xdr:colOff>
      <xdr:row>0</xdr:row>
      <xdr:rowOff>52705</xdr:rowOff>
    </xdr:from>
    <xdr:to>
      <xdr:col>2</xdr:col>
      <xdr:colOff>514350</xdr:colOff>
      <xdr:row>3</xdr:row>
      <xdr:rowOff>193083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" y="52705"/>
          <a:ext cx="1430020" cy="9404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51869</xdr:colOff>
      <xdr:row>0</xdr:row>
      <xdr:rowOff>27137</xdr:rowOff>
    </xdr:from>
    <xdr:to>
      <xdr:col>2</xdr:col>
      <xdr:colOff>538172</xdr:colOff>
      <xdr:row>3</xdr:row>
      <xdr:rowOff>161924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69" y="27137"/>
          <a:ext cx="1476903" cy="9729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74930</xdr:colOff>
      <xdr:row>0</xdr:row>
      <xdr:rowOff>52705</xdr:rowOff>
    </xdr:from>
    <xdr:to>
      <xdr:col>2</xdr:col>
      <xdr:colOff>514350</xdr:colOff>
      <xdr:row>4</xdr:row>
      <xdr:rowOff>2583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" y="52705"/>
          <a:ext cx="1430020" cy="940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8"/>
  <sheetViews>
    <sheetView view="pageBreakPreview" topLeftCell="A19" zoomScale="90" zoomScaleNormal="70" zoomScaleSheetLayoutView="90" zoomScalePageLayoutView="50" workbookViewId="0">
      <selection activeCell="G33" sqref="G33"/>
    </sheetView>
  </sheetViews>
  <sheetFormatPr defaultColWidth="9.109375" defaultRowHeight="13.8" x14ac:dyDescent="0.25"/>
  <cols>
    <col min="1" max="1" width="7" style="2" customWidth="1"/>
    <col min="2" max="2" width="7.88671875" style="37" customWidth="1"/>
    <col min="3" max="3" width="14.6640625" style="37" customWidth="1"/>
    <col min="4" max="4" width="23.5546875" style="2" customWidth="1"/>
    <col min="5" max="5" width="13.33203125" style="15" customWidth="1"/>
    <col min="6" max="6" width="10.33203125" style="2" customWidth="1"/>
    <col min="7" max="7" width="28.33203125" style="2" customWidth="1"/>
    <col min="8" max="9" width="15.33203125" style="32" customWidth="1"/>
    <col min="10" max="10" width="15.33203125" style="2" customWidth="1"/>
    <col min="11" max="11" width="18.6640625" style="2" customWidth="1"/>
    <col min="12" max="16384" width="9.109375" style="2"/>
  </cols>
  <sheetData>
    <row r="1" spans="1:11" customFormat="1" ht="2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customFormat="1" ht="21" x14ac:dyDescent="0.25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customFormat="1" ht="21" x14ac:dyDescent="0.25">
      <c r="A3" s="151" t="s">
        <v>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customFormat="1" ht="21" x14ac:dyDescent="0.25">
      <c r="A4" s="151" t="s">
        <v>60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customFormat="1" ht="21" x14ac:dyDescent="0.25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customFormat="1" ht="28.8" x14ac:dyDescent="0.25">
      <c r="A6" s="159" t="s">
        <v>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customFormat="1" ht="21" x14ac:dyDescent="0.25">
      <c r="A7" s="160" t="s">
        <v>11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customFormat="1" ht="21.6" thickBot="1" x14ac:dyDescent="0.3">
      <c r="A8" s="161" t="s">
        <v>24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9.5" customHeight="1" thickTop="1" x14ac:dyDescent="0.25">
      <c r="A9" s="162" t="s">
        <v>16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customHeight="1" x14ac:dyDescent="0.25">
      <c r="A10" s="152" t="s">
        <v>39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</row>
    <row r="11" spans="1:11" ht="19.5" customHeight="1" x14ac:dyDescent="0.25">
      <c r="A11" s="152" t="s">
        <v>68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1" ht="5.25" customHeight="1" x14ac:dyDescent="0.25">
      <c r="A12" s="144" t="s">
        <v>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ht="15.6" x14ac:dyDescent="0.25">
      <c r="A13" s="155" t="s">
        <v>62</v>
      </c>
      <c r="B13" s="156"/>
      <c r="C13" s="156"/>
      <c r="D13" s="156"/>
      <c r="E13" s="3"/>
      <c r="F13" s="79" t="s">
        <v>48</v>
      </c>
      <c r="G13" s="79"/>
      <c r="H13" s="17"/>
      <c r="I13" s="17"/>
      <c r="J13" s="4"/>
      <c r="K13" s="5" t="s">
        <v>44</v>
      </c>
    </row>
    <row r="14" spans="1:11" ht="15.6" x14ac:dyDescent="0.25">
      <c r="A14" s="157" t="s">
        <v>63</v>
      </c>
      <c r="B14" s="158"/>
      <c r="C14" s="158"/>
      <c r="D14" s="158"/>
      <c r="E14" s="6"/>
      <c r="F14" s="42" t="s">
        <v>49</v>
      </c>
      <c r="G14" s="42"/>
      <c r="H14" s="18"/>
      <c r="I14" s="18"/>
      <c r="J14" s="7"/>
      <c r="K14" s="8" t="s">
        <v>70</v>
      </c>
    </row>
    <row r="15" spans="1:11" ht="14.4" x14ac:dyDescent="0.25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11" ht="14.4" x14ac:dyDescent="0.25">
      <c r="A16" s="19" t="s">
        <v>12</v>
      </c>
      <c r="B16" s="9"/>
      <c r="C16" s="9"/>
      <c r="D16" s="20"/>
      <c r="E16" s="21"/>
      <c r="F16" s="20"/>
      <c r="G16" s="20"/>
      <c r="H16" s="56" t="s">
        <v>29</v>
      </c>
      <c r="I16" s="57"/>
      <c r="J16" s="57"/>
      <c r="K16" s="58"/>
    </row>
    <row r="17" spans="1:11" ht="14.4" x14ac:dyDescent="0.25">
      <c r="A17" s="19" t="s">
        <v>13</v>
      </c>
      <c r="B17" s="9"/>
      <c r="C17" s="9"/>
      <c r="D17" s="10"/>
      <c r="E17" s="41"/>
      <c r="F17" s="22"/>
      <c r="G17" s="59" t="s">
        <v>71</v>
      </c>
      <c r="H17" s="56" t="s">
        <v>31</v>
      </c>
      <c r="I17" s="57"/>
      <c r="J17" s="57"/>
      <c r="K17" s="77" t="s">
        <v>64</v>
      </c>
    </row>
    <row r="18" spans="1:11" ht="14.4" x14ac:dyDescent="0.25">
      <c r="A18" s="19" t="s">
        <v>14</v>
      </c>
      <c r="B18" s="9"/>
      <c r="C18" s="9"/>
      <c r="D18" s="10"/>
      <c r="E18" s="41"/>
      <c r="F18" s="22"/>
      <c r="G18" s="59" t="s">
        <v>50</v>
      </c>
      <c r="H18" s="56" t="s">
        <v>32</v>
      </c>
      <c r="I18" s="57"/>
      <c r="J18" s="57"/>
      <c r="K18" s="77" t="s">
        <v>65</v>
      </c>
    </row>
    <row r="19" spans="1:11" ht="17.25" customHeight="1" thickBot="1" x14ac:dyDescent="0.3">
      <c r="A19" s="19" t="s">
        <v>10</v>
      </c>
      <c r="B19" s="43"/>
      <c r="C19" s="43"/>
      <c r="D19" s="22"/>
      <c r="F19" s="45"/>
      <c r="G19" s="60" t="s">
        <v>51</v>
      </c>
      <c r="H19" s="44" t="s">
        <v>30</v>
      </c>
      <c r="I19" s="61"/>
      <c r="J19" s="40"/>
      <c r="K19" s="78">
        <v>1</v>
      </c>
    </row>
    <row r="20" spans="1:11" ht="7.5" customHeight="1" thickTop="1" x14ac:dyDescent="0.25">
      <c r="A20" s="94"/>
      <c r="B20" s="95"/>
      <c r="C20" s="95"/>
      <c r="D20" s="94"/>
      <c r="E20" s="96"/>
      <c r="F20" s="94"/>
      <c r="G20" s="94"/>
      <c r="H20" s="97"/>
      <c r="I20" s="97"/>
      <c r="J20" s="94"/>
      <c r="K20" s="94"/>
    </row>
    <row r="21" spans="1:11" s="14" customFormat="1" ht="29.25" customHeight="1" x14ac:dyDescent="0.25">
      <c r="A21" s="107" t="s">
        <v>4</v>
      </c>
      <c r="B21" s="105" t="s">
        <v>8</v>
      </c>
      <c r="C21" s="105" t="s">
        <v>23</v>
      </c>
      <c r="D21" s="105" t="s">
        <v>1</v>
      </c>
      <c r="E21" s="108" t="s">
        <v>22</v>
      </c>
      <c r="F21" s="105" t="s">
        <v>5</v>
      </c>
      <c r="G21" s="105" t="s">
        <v>26</v>
      </c>
      <c r="H21" s="130" t="s">
        <v>38</v>
      </c>
      <c r="I21" s="130"/>
      <c r="J21" s="106" t="s">
        <v>18</v>
      </c>
      <c r="K21" s="106" t="s">
        <v>9</v>
      </c>
    </row>
    <row r="22" spans="1:11" ht="21.75" customHeight="1" x14ac:dyDescent="0.25">
      <c r="A22" s="118">
        <v>1</v>
      </c>
      <c r="B22" s="118" t="s">
        <v>72</v>
      </c>
      <c r="C22" s="118" t="s">
        <v>73</v>
      </c>
      <c r="D22" s="118" t="s">
        <v>74</v>
      </c>
      <c r="E22" s="118" t="s">
        <v>75</v>
      </c>
      <c r="F22" s="118" t="s">
        <v>20</v>
      </c>
      <c r="G22" s="118" t="s">
        <v>76</v>
      </c>
      <c r="H22" s="118" t="s">
        <v>77</v>
      </c>
      <c r="I22" s="117"/>
      <c r="J22" s="87"/>
      <c r="K22" s="85"/>
    </row>
    <row r="23" spans="1:11" ht="21.75" customHeight="1" x14ac:dyDescent="0.25">
      <c r="A23" s="118">
        <v>2</v>
      </c>
      <c r="B23" s="118" t="s">
        <v>78</v>
      </c>
      <c r="C23" s="118" t="s">
        <v>79</v>
      </c>
      <c r="D23" s="118" t="s">
        <v>80</v>
      </c>
      <c r="E23" s="118" t="s">
        <v>81</v>
      </c>
      <c r="F23" s="118" t="s">
        <v>20</v>
      </c>
      <c r="G23" s="118" t="s">
        <v>76</v>
      </c>
      <c r="H23" s="118" t="s">
        <v>82</v>
      </c>
      <c r="I23" s="117"/>
      <c r="J23" s="88"/>
      <c r="K23" s="82"/>
    </row>
    <row r="24" spans="1:11" ht="21.75" customHeight="1" x14ac:dyDescent="0.25">
      <c r="A24" s="118">
        <v>3</v>
      </c>
      <c r="B24" s="118" t="s">
        <v>83</v>
      </c>
      <c r="C24" s="118" t="s">
        <v>84</v>
      </c>
      <c r="D24" s="118" t="s">
        <v>85</v>
      </c>
      <c r="E24" s="118" t="s">
        <v>86</v>
      </c>
      <c r="F24" s="118" t="s">
        <v>20</v>
      </c>
      <c r="G24" s="118" t="s">
        <v>87</v>
      </c>
      <c r="H24" s="118" t="s">
        <v>88</v>
      </c>
      <c r="I24" s="116"/>
      <c r="J24" s="88"/>
      <c r="K24" s="82"/>
    </row>
    <row r="25" spans="1:11" ht="21.75" customHeight="1" x14ac:dyDescent="0.25">
      <c r="A25" s="118">
        <v>4</v>
      </c>
      <c r="B25" s="118" t="s">
        <v>89</v>
      </c>
      <c r="C25" s="118" t="s">
        <v>90</v>
      </c>
      <c r="D25" s="118" t="s">
        <v>91</v>
      </c>
      <c r="E25" s="118" t="s">
        <v>92</v>
      </c>
      <c r="F25" s="118" t="s">
        <v>20</v>
      </c>
      <c r="G25" s="118" t="s">
        <v>87</v>
      </c>
      <c r="H25" s="118" t="s">
        <v>93</v>
      </c>
      <c r="I25" s="116"/>
      <c r="J25" s="88"/>
      <c r="K25" s="82"/>
    </row>
    <row r="26" spans="1:11" ht="21.75" customHeight="1" x14ac:dyDescent="0.25">
      <c r="A26" s="109"/>
      <c r="B26" s="110"/>
      <c r="C26" s="110"/>
      <c r="D26" s="110"/>
      <c r="E26" s="110"/>
      <c r="F26" s="110"/>
      <c r="G26" s="110"/>
      <c r="H26" s="111"/>
      <c r="I26" s="111"/>
      <c r="J26" s="37"/>
      <c r="K26" s="109"/>
    </row>
    <row r="27" spans="1:11" ht="21.75" customHeight="1" x14ac:dyDescent="0.25">
      <c r="A27" s="109"/>
      <c r="B27" s="110"/>
      <c r="C27" s="110"/>
      <c r="D27" s="110"/>
      <c r="E27" s="110"/>
      <c r="F27" s="110"/>
      <c r="G27" s="110"/>
      <c r="H27" s="111"/>
      <c r="I27" s="111"/>
      <c r="J27" s="37"/>
      <c r="K27" s="109"/>
    </row>
    <row r="28" spans="1:11" ht="5.25" customHeight="1" thickBot="1" x14ac:dyDescent="0.35">
      <c r="A28" s="24"/>
      <c r="B28" s="25"/>
      <c r="C28" s="25"/>
      <c r="D28" s="1"/>
      <c r="E28" s="26"/>
      <c r="F28" s="16"/>
      <c r="G28" s="16"/>
      <c r="H28" s="27"/>
      <c r="I28" s="27"/>
      <c r="J28" s="28"/>
      <c r="K28" s="28"/>
    </row>
    <row r="29" spans="1:11" ht="15" thickTop="1" x14ac:dyDescent="0.25">
      <c r="A29" s="147" t="s">
        <v>3</v>
      </c>
      <c r="B29" s="148"/>
      <c r="C29" s="148"/>
      <c r="D29" s="148"/>
      <c r="E29" s="55"/>
      <c r="F29" s="55"/>
      <c r="G29" s="149" t="s">
        <v>25</v>
      </c>
      <c r="H29" s="149"/>
      <c r="I29" s="148"/>
      <c r="J29" s="149"/>
      <c r="K29" s="150"/>
    </row>
    <row r="30" spans="1:11" x14ac:dyDescent="0.25">
      <c r="A30" s="69" t="s">
        <v>33</v>
      </c>
      <c r="B30" s="22"/>
      <c r="C30" s="22"/>
      <c r="D30" s="70"/>
      <c r="E30" s="30"/>
      <c r="F30" s="67"/>
      <c r="G30" s="29" t="s">
        <v>21</v>
      </c>
      <c r="H30" s="63">
        <v>2</v>
      </c>
      <c r="I30" s="73"/>
      <c r="J30" s="46" t="s">
        <v>19</v>
      </c>
      <c r="K30" s="76">
        <f>COUNTIF(F22:F25,"ЗМС")</f>
        <v>0</v>
      </c>
    </row>
    <row r="31" spans="1:11" x14ac:dyDescent="0.25">
      <c r="A31" s="69" t="s">
        <v>34</v>
      </c>
      <c r="B31" s="22"/>
      <c r="C31" s="22"/>
      <c r="D31" s="70"/>
      <c r="E31" s="2"/>
      <c r="F31" s="68"/>
      <c r="G31" s="31" t="s">
        <v>45</v>
      </c>
      <c r="H31" s="62">
        <f>H32+H35</f>
        <v>4</v>
      </c>
      <c r="I31" s="65"/>
      <c r="J31" s="46" t="s">
        <v>15</v>
      </c>
      <c r="K31" s="76">
        <f>COUNTIF(F22:F25,"МСМК")</f>
        <v>0</v>
      </c>
    </row>
    <row r="32" spans="1:11" x14ac:dyDescent="0.25">
      <c r="A32" s="69" t="s">
        <v>35</v>
      </c>
      <c r="B32" s="22"/>
      <c r="C32" s="22"/>
      <c r="D32" s="70"/>
      <c r="E32" s="2"/>
      <c r="F32" s="68"/>
      <c r="G32" s="31" t="s">
        <v>46</v>
      </c>
      <c r="H32" s="62">
        <f>H33+H34+H36</f>
        <v>4</v>
      </c>
      <c r="I32" s="65"/>
      <c r="J32" s="46" t="s">
        <v>17</v>
      </c>
      <c r="K32" s="76">
        <f>COUNTIF(F22:F25,"МС")</f>
        <v>0</v>
      </c>
    </row>
    <row r="33" spans="1:26" x14ac:dyDescent="0.25">
      <c r="A33" s="69" t="s">
        <v>36</v>
      </c>
      <c r="B33" s="22"/>
      <c r="C33" s="22"/>
      <c r="D33" s="70"/>
      <c r="E33" s="2"/>
      <c r="F33" s="68"/>
      <c r="G33" s="31" t="s">
        <v>40</v>
      </c>
      <c r="H33" s="63">
        <f>COUNT(A22:A25)</f>
        <v>4</v>
      </c>
      <c r="I33" s="64"/>
      <c r="J33" s="46" t="s">
        <v>20</v>
      </c>
      <c r="K33" s="76">
        <f>COUNTIF(F22:F25,"КМС")</f>
        <v>4</v>
      </c>
    </row>
    <row r="34" spans="1:26" x14ac:dyDescent="0.25">
      <c r="A34" s="69"/>
      <c r="B34" s="22"/>
      <c r="C34" s="22"/>
      <c r="D34" s="70"/>
      <c r="E34" s="2"/>
      <c r="F34" s="68"/>
      <c r="G34" s="31" t="s">
        <v>41</v>
      </c>
      <c r="H34" s="63">
        <f>COUNTIF(A22:A25,"НФ")</f>
        <v>0</v>
      </c>
      <c r="I34" s="64"/>
      <c r="J34" s="101" t="s">
        <v>52</v>
      </c>
      <c r="K34" s="76">
        <f>COUNTIF(F22:F25,"1 сп.р.")</f>
        <v>0</v>
      </c>
    </row>
    <row r="35" spans="1:26" x14ac:dyDescent="0.25">
      <c r="A35" s="69"/>
      <c r="B35" s="22"/>
      <c r="C35" s="22"/>
      <c r="D35" s="70"/>
      <c r="E35" s="2"/>
      <c r="F35" s="68"/>
      <c r="G35" s="31" t="s">
        <v>42</v>
      </c>
      <c r="H35" s="48">
        <f>COUNTIF(A22:A25,"НС")</f>
        <v>0</v>
      </c>
      <c r="I35" s="66"/>
      <c r="J35" s="102" t="s">
        <v>54</v>
      </c>
      <c r="K35" s="76">
        <f>COUNTIF(F22:F25,"2 сп.р.")</f>
        <v>0</v>
      </c>
    </row>
    <row r="36" spans="1:26" x14ac:dyDescent="0.25">
      <c r="A36" s="69"/>
      <c r="B36" s="22"/>
      <c r="C36" s="22"/>
      <c r="D36" s="70"/>
      <c r="E36" s="33"/>
      <c r="F36" s="74"/>
      <c r="G36" s="31" t="s">
        <v>43</v>
      </c>
      <c r="H36" s="48">
        <f>COUNTIF(A22:A25,"ДСКВ")</f>
        <v>0</v>
      </c>
      <c r="I36" s="75"/>
      <c r="J36" s="102" t="s">
        <v>53</v>
      </c>
      <c r="K36" s="76">
        <f>COUNTIF(F22:F25,"3 сп.р.")</f>
        <v>0</v>
      </c>
    </row>
    <row r="37" spans="1:26" ht="9.75" customHeight="1" x14ac:dyDescent="0.25">
      <c r="A37" s="34"/>
      <c r="K37" s="35"/>
    </row>
    <row r="38" spans="1:26" ht="15.6" x14ac:dyDescent="0.25">
      <c r="A38" s="131" t="s">
        <v>2</v>
      </c>
      <c r="B38" s="132"/>
      <c r="C38" s="132"/>
      <c r="D38" s="132"/>
      <c r="E38" s="133" t="s">
        <v>7</v>
      </c>
      <c r="F38" s="133"/>
      <c r="G38" s="133"/>
      <c r="H38" s="133"/>
      <c r="I38" s="133" t="s">
        <v>37</v>
      </c>
      <c r="J38" s="133"/>
      <c r="K38" s="134"/>
    </row>
    <row r="39" spans="1:26" x14ac:dyDescent="0.25">
      <c r="A39" s="34"/>
      <c r="B39" s="2"/>
      <c r="C39" s="2"/>
      <c r="E39" s="2"/>
      <c r="F39" s="30"/>
      <c r="G39" s="30"/>
      <c r="H39" s="30"/>
      <c r="I39" s="30"/>
      <c r="J39" s="30"/>
      <c r="K39" s="39"/>
    </row>
    <row r="40" spans="1:26" x14ac:dyDescent="0.25">
      <c r="A40" s="36"/>
      <c r="D40" s="37"/>
      <c r="E40" s="71"/>
      <c r="F40" s="37"/>
      <c r="G40" s="37"/>
      <c r="H40" s="72"/>
      <c r="I40" s="72"/>
      <c r="J40" s="37"/>
      <c r="K40" s="38"/>
    </row>
    <row r="41" spans="1:26" x14ac:dyDescent="0.25">
      <c r="A41" s="36"/>
      <c r="D41" s="37"/>
      <c r="E41" s="71"/>
      <c r="F41" s="37"/>
      <c r="G41" s="37"/>
      <c r="H41" s="72"/>
      <c r="I41" s="72"/>
      <c r="J41" s="37"/>
      <c r="K41" s="38"/>
    </row>
    <row r="42" spans="1:26" x14ac:dyDescent="0.25">
      <c r="A42" s="36"/>
      <c r="D42" s="37"/>
      <c r="E42" s="71"/>
      <c r="F42" s="37"/>
      <c r="G42" s="37"/>
      <c r="H42" s="72"/>
      <c r="I42" s="72"/>
      <c r="J42" s="37"/>
      <c r="K42" s="38"/>
    </row>
    <row r="43" spans="1:26" x14ac:dyDescent="0.25">
      <c r="A43" s="36"/>
      <c r="D43" s="37"/>
      <c r="E43" s="71"/>
      <c r="F43" s="37"/>
      <c r="G43" s="37"/>
      <c r="H43" s="72"/>
      <c r="I43" s="72"/>
      <c r="J43" s="37"/>
      <c r="K43" s="38"/>
    </row>
    <row r="44" spans="1:26" ht="16.2" thickBot="1" x14ac:dyDescent="0.3">
      <c r="A44" s="135" t="str">
        <f>G18</f>
        <v>БУКОВА О.Ю.. (IК, г. Пенза)</v>
      </c>
      <c r="B44" s="136"/>
      <c r="C44" s="136"/>
      <c r="D44" s="136"/>
      <c r="E44" s="136" t="str">
        <f>G17</f>
        <v>ДЫШАКОВ А.С. (ВК, г.Москва)</v>
      </c>
      <c r="F44" s="136"/>
      <c r="G44" s="136"/>
      <c r="H44" s="136"/>
      <c r="I44" s="136" t="str">
        <f>G19</f>
        <v>КОЧЕТКОВ Д.А. (ВК, г. Саранск)</v>
      </c>
      <c r="J44" s="136"/>
      <c r="K44" s="137"/>
    </row>
    <row r="45" spans="1:26" s="15" customFormat="1" ht="14.4" thickTop="1" x14ac:dyDescent="0.25">
      <c r="A45" s="2"/>
      <c r="B45" s="37"/>
      <c r="C45" s="37"/>
      <c r="D45" s="2"/>
      <c r="F45" s="2"/>
      <c r="G45" s="2"/>
      <c r="H45" s="32"/>
      <c r="I45" s="3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51" customFormat="1" ht="18" x14ac:dyDescent="0.25">
      <c r="B46" s="52"/>
      <c r="C46" s="52"/>
      <c r="E46" s="53"/>
      <c r="H46" s="54"/>
      <c r="I46" s="54"/>
    </row>
    <row r="47" spans="1:26" ht="21" x14ac:dyDescent="0.25">
      <c r="A47" s="49"/>
      <c r="B47" s="49"/>
      <c r="C47" s="50"/>
      <c r="D47" s="129"/>
      <c r="E47" s="129"/>
      <c r="F47" s="129"/>
      <c r="G47" s="129"/>
    </row>
    <row r="48" spans="1:26" ht="18" x14ac:dyDescent="0.25">
      <c r="D48" s="51"/>
    </row>
  </sheetData>
  <autoFilter ref="A21:G25">
    <sortState ref="A22:G25">
      <sortCondition ref="A21"/>
    </sortState>
  </autoFilter>
  <mergeCells count="26">
    <mergeCell ref="A11:K11"/>
    <mergeCell ref="A13:D13"/>
    <mergeCell ref="A14:D14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5:G15"/>
    <mergeCell ref="H15:K15"/>
    <mergeCell ref="A12:K12"/>
    <mergeCell ref="A29:D29"/>
    <mergeCell ref="G29:K29"/>
    <mergeCell ref="D47:G47"/>
    <mergeCell ref="H21:I21"/>
    <mergeCell ref="A38:D38"/>
    <mergeCell ref="E38:H38"/>
    <mergeCell ref="I38:K38"/>
    <mergeCell ref="A44:D44"/>
    <mergeCell ref="E44:H44"/>
    <mergeCell ref="I44:K44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7"/>
  <sheetViews>
    <sheetView view="pageBreakPreview" zoomScale="90" zoomScaleNormal="70" zoomScaleSheetLayoutView="90" zoomScalePageLayoutView="50" workbookViewId="0">
      <selection activeCell="F35" sqref="F35"/>
    </sheetView>
  </sheetViews>
  <sheetFormatPr defaultColWidth="9.109375" defaultRowHeight="13.8" x14ac:dyDescent="0.25"/>
  <cols>
    <col min="1" max="1" width="7" style="2" customWidth="1"/>
    <col min="2" max="2" width="7.88671875" style="37" customWidth="1"/>
    <col min="3" max="3" width="14.6640625" style="37" customWidth="1"/>
    <col min="4" max="4" width="23.5546875" style="2" customWidth="1"/>
    <col min="5" max="5" width="11.6640625" style="15" customWidth="1"/>
    <col min="6" max="6" width="10.33203125" style="2" customWidth="1"/>
    <col min="7" max="7" width="28.33203125" style="2" customWidth="1"/>
    <col min="8" max="9" width="15.33203125" style="32" customWidth="1"/>
    <col min="10" max="10" width="15.33203125" style="2" customWidth="1"/>
    <col min="11" max="11" width="18.6640625" style="2" customWidth="1"/>
    <col min="12" max="16384" width="9.109375" style="2"/>
  </cols>
  <sheetData>
    <row r="1" spans="1:11" customFormat="1" ht="2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customFormat="1" ht="21" x14ac:dyDescent="0.25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customFormat="1" ht="21" x14ac:dyDescent="0.25">
      <c r="A3" s="151" t="s">
        <v>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customFormat="1" ht="21" x14ac:dyDescent="0.25">
      <c r="A4" s="151" t="s">
        <v>60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customFormat="1" ht="21" x14ac:dyDescent="0.25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customFormat="1" ht="28.8" x14ac:dyDescent="0.25">
      <c r="A6" s="159" t="s">
        <v>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customFormat="1" ht="21" x14ac:dyDescent="0.25">
      <c r="A7" s="160" t="s">
        <v>11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customFormat="1" ht="21.6" thickBot="1" x14ac:dyDescent="0.3">
      <c r="A8" s="161" t="s">
        <v>24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9.5" customHeight="1" thickTop="1" x14ac:dyDescent="0.25">
      <c r="A9" s="162" t="s">
        <v>16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customHeight="1" x14ac:dyDescent="0.25">
      <c r="A10" s="152" t="s">
        <v>39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</row>
    <row r="11" spans="1:11" ht="19.5" customHeight="1" x14ac:dyDescent="0.25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1" ht="5.25" customHeight="1" x14ac:dyDescent="0.25">
      <c r="A12" s="144" t="s">
        <v>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ht="15.6" x14ac:dyDescent="0.25">
      <c r="A13" s="155" t="s">
        <v>62</v>
      </c>
      <c r="B13" s="156"/>
      <c r="C13" s="156"/>
      <c r="D13" s="156"/>
      <c r="E13" s="3"/>
      <c r="F13" s="79" t="s">
        <v>48</v>
      </c>
      <c r="G13" s="79"/>
      <c r="H13" s="17"/>
      <c r="I13" s="17"/>
      <c r="J13" s="4"/>
      <c r="K13" s="5" t="s">
        <v>44</v>
      </c>
    </row>
    <row r="14" spans="1:11" ht="15.6" x14ac:dyDescent="0.25">
      <c r="A14" s="157" t="s">
        <v>63</v>
      </c>
      <c r="B14" s="158"/>
      <c r="C14" s="158"/>
      <c r="D14" s="158"/>
      <c r="E14" s="6"/>
      <c r="F14" s="42" t="s">
        <v>49</v>
      </c>
      <c r="G14" s="42"/>
      <c r="H14" s="18"/>
      <c r="I14" s="18"/>
      <c r="J14" s="7"/>
      <c r="K14" s="8" t="s">
        <v>70</v>
      </c>
    </row>
    <row r="15" spans="1:11" ht="14.4" x14ac:dyDescent="0.25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11" ht="14.4" x14ac:dyDescent="0.25">
      <c r="A16" s="19" t="s">
        <v>12</v>
      </c>
      <c r="B16" s="9"/>
      <c r="C16" s="9"/>
      <c r="D16" s="20"/>
      <c r="E16" s="21"/>
      <c r="F16" s="20"/>
      <c r="G16" s="20"/>
      <c r="H16" s="56" t="s">
        <v>29</v>
      </c>
      <c r="I16" s="57"/>
      <c r="J16" s="57"/>
      <c r="K16" s="58"/>
    </row>
    <row r="17" spans="1:11" ht="14.4" x14ac:dyDescent="0.25">
      <c r="A17" s="19" t="s">
        <v>13</v>
      </c>
      <c r="B17" s="9"/>
      <c r="C17" s="9"/>
      <c r="D17" s="10"/>
      <c r="E17" s="41"/>
      <c r="F17" s="22"/>
      <c r="G17" s="59" t="s">
        <v>71</v>
      </c>
      <c r="H17" s="56" t="s">
        <v>31</v>
      </c>
      <c r="I17" s="57"/>
      <c r="J17" s="57"/>
      <c r="K17" s="77" t="s">
        <v>64</v>
      </c>
    </row>
    <row r="18" spans="1:11" ht="14.4" x14ac:dyDescent="0.25">
      <c r="A18" s="19" t="s">
        <v>14</v>
      </c>
      <c r="B18" s="9"/>
      <c r="C18" s="9"/>
      <c r="D18" s="10"/>
      <c r="E18" s="41"/>
      <c r="F18" s="22"/>
      <c r="G18" s="59" t="s">
        <v>50</v>
      </c>
      <c r="H18" s="56" t="s">
        <v>32</v>
      </c>
      <c r="I18" s="57"/>
      <c r="J18" s="57"/>
      <c r="K18" s="77" t="s">
        <v>65</v>
      </c>
    </row>
    <row r="19" spans="1:11" ht="17.25" customHeight="1" thickBot="1" x14ac:dyDescent="0.3">
      <c r="A19" s="19" t="s">
        <v>10</v>
      </c>
      <c r="B19" s="43"/>
      <c r="C19" s="43"/>
      <c r="D19" s="22"/>
      <c r="F19" s="45"/>
      <c r="G19" s="60" t="s">
        <v>51</v>
      </c>
      <c r="H19" s="44" t="s">
        <v>30</v>
      </c>
      <c r="I19" s="61"/>
      <c r="J19" s="40"/>
      <c r="K19" s="78">
        <v>1</v>
      </c>
    </row>
    <row r="20" spans="1:11" ht="7.5" customHeight="1" thickTop="1" x14ac:dyDescent="0.25">
      <c r="A20" s="94"/>
      <c r="B20" s="95"/>
      <c r="C20" s="95"/>
      <c r="D20" s="94"/>
      <c r="E20" s="96"/>
      <c r="F20" s="94"/>
      <c r="G20" s="94"/>
      <c r="H20" s="97"/>
      <c r="I20" s="97"/>
      <c r="J20" s="94"/>
      <c r="K20" s="94"/>
    </row>
    <row r="21" spans="1:11" s="14" customFormat="1" ht="21" customHeight="1" x14ac:dyDescent="0.25">
      <c r="A21" s="168" t="s">
        <v>4</v>
      </c>
      <c r="B21" s="130" t="s">
        <v>8</v>
      </c>
      <c r="C21" s="130" t="s">
        <v>23</v>
      </c>
      <c r="D21" s="130" t="s">
        <v>1</v>
      </c>
      <c r="E21" s="169" t="s">
        <v>22</v>
      </c>
      <c r="F21" s="130" t="s">
        <v>5</v>
      </c>
      <c r="G21" s="130" t="s">
        <v>26</v>
      </c>
      <c r="H21" s="112" t="s">
        <v>38</v>
      </c>
      <c r="I21" s="113"/>
      <c r="J21" s="167" t="s">
        <v>18</v>
      </c>
      <c r="K21" s="167" t="s">
        <v>9</v>
      </c>
    </row>
    <row r="22" spans="1:11" s="14" customFormat="1" ht="13.5" customHeight="1" x14ac:dyDescent="0.25">
      <c r="A22" s="168"/>
      <c r="B22" s="130"/>
      <c r="C22" s="130"/>
      <c r="D22" s="130"/>
      <c r="E22" s="169"/>
      <c r="F22" s="130"/>
      <c r="G22" s="130"/>
      <c r="H22" s="114"/>
      <c r="I22" s="115"/>
      <c r="J22" s="167"/>
      <c r="K22" s="167"/>
    </row>
    <row r="23" spans="1:11" s="14" customFormat="1" ht="15.15" customHeight="1" x14ac:dyDescent="0.25">
      <c r="A23" s="118">
        <v>1</v>
      </c>
      <c r="B23" s="118" t="s">
        <v>94</v>
      </c>
      <c r="C23" s="118" t="s">
        <v>95</v>
      </c>
      <c r="D23" s="118" t="s">
        <v>96</v>
      </c>
      <c r="E23" s="118" t="s">
        <v>97</v>
      </c>
      <c r="F23" s="118" t="s">
        <v>20</v>
      </c>
      <c r="G23" s="118" t="s">
        <v>87</v>
      </c>
      <c r="H23" s="118" t="s">
        <v>98</v>
      </c>
      <c r="I23" s="86"/>
      <c r="J23" s="84"/>
      <c r="K23" s="85"/>
    </row>
    <row r="24" spans="1:11" s="14" customFormat="1" ht="15.15" customHeight="1" x14ac:dyDescent="0.25">
      <c r="A24" s="118">
        <v>2</v>
      </c>
      <c r="B24" s="118" t="s">
        <v>99</v>
      </c>
      <c r="C24" s="118" t="s">
        <v>100</v>
      </c>
      <c r="D24" s="118" t="s">
        <v>101</v>
      </c>
      <c r="E24" s="118" t="s">
        <v>102</v>
      </c>
      <c r="F24" s="118" t="s">
        <v>20</v>
      </c>
      <c r="G24" s="118" t="s">
        <v>87</v>
      </c>
      <c r="H24" s="118" t="s">
        <v>103</v>
      </c>
      <c r="I24" s="86"/>
      <c r="J24" s="81"/>
      <c r="K24" s="82"/>
    </row>
    <row r="25" spans="1:11" s="14" customFormat="1" ht="15.15" customHeight="1" x14ac:dyDescent="0.25">
      <c r="A25" s="118">
        <v>3</v>
      </c>
      <c r="B25" s="118" t="s">
        <v>104</v>
      </c>
      <c r="C25" s="118" t="s">
        <v>105</v>
      </c>
      <c r="D25" s="118" t="s">
        <v>106</v>
      </c>
      <c r="E25" s="118" t="s">
        <v>107</v>
      </c>
      <c r="F25" s="118" t="s">
        <v>20</v>
      </c>
      <c r="G25" s="118" t="s">
        <v>76</v>
      </c>
      <c r="H25" s="118" t="s">
        <v>108</v>
      </c>
      <c r="I25" s="86"/>
      <c r="J25" s="81"/>
      <c r="K25" s="82"/>
    </row>
    <row r="26" spans="1:11" s="14" customFormat="1" ht="15.15" customHeight="1" x14ac:dyDescent="0.25">
      <c r="A26" s="118">
        <v>4</v>
      </c>
      <c r="B26" s="118" t="s">
        <v>109</v>
      </c>
      <c r="C26" s="118" t="s">
        <v>110</v>
      </c>
      <c r="D26" s="118" t="s">
        <v>111</v>
      </c>
      <c r="E26" s="118" t="s">
        <v>112</v>
      </c>
      <c r="F26" s="118" t="s">
        <v>20</v>
      </c>
      <c r="G26" s="118" t="s">
        <v>87</v>
      </c>
      <c r="H26" s="118" t="s">
        <v>113</v>
      </c>
      <c r="I26" s="86"/>
      <c r="J26" s="81"/>
      <c r="K26" s="80"/>
    </row>
    <row r="27" spans="1:11" s="14" customFormat="1" ht="15.15" customHeight="1" x14ac:dyDescent="0.25">
      <c r="A27" s="118">
        <v>5</v>
      </c>
      <c r="B27" s="118" t="s">
        <v>114</v>
      </c>
      <c r="C27" s="118" t="s">
        <v>115</v>
      </c>
      <c r="D27" s="118" t="s">
        <v>116</v>
      </c>
      <c r="E27" s="118" t="s">
        <v>117</v>
      </c>
      <c r="F27" s="118" t="s">
        <v>20</v>
      </c>
      <c r="G27" s="118" t="s">
        <v>118</v>
      </c>
      <c r="H27" s="118" t="s">
        <v>119</v>
      </c>
      <c r="I27" s="86"/>
      <c r="J27" s="81"/>
      <c r="K27" s="80"/>
    </row>
    <row r="28" spans="1:11" s="14" customFormat="1" ht="15.15" customHeight="1" x14ac:dyDescent="0.25">
      <c r="A28" s="118">
        <v>6</v>
      </c>
      <c r="B28" s="118" t="s">
        <v>120</v>
      </c>
      <c r="C28" s="118" t="s">
        <v>121</v>
      </c>
      <c r="D28" s="118" t="s">
        <v>122</v>
      </c>
      <c r="E28" s="118" t="s">
        <v>123</v>
      </c>
      <c r="F28" s="118" t="s">
        <v>20</v>
      </c>
      <c r="G28" s="118" t="s">
        <v>87</v>
      </c>
      <c r="H28" s="118" t="s">
        <v>124</v>
      </c>
      <c r="I28" s="86"/>
      <c r="J28" s="81"/>
      <c r="K28" s="80"/>
    </row>
    <row r="29" spans="1:11" s="14" customFormat="1" ht="15.15" customHeight="1" x14ac:dyDescent="0.25">
      <c r="A29" s="118">
        <v>7</v>
      </c>
      <c r="B29" s="118" t="s">
        <v>125</v>
      </c>
      <c r="C29" s="118" t="s">
        <v>126</v>
      </c>
      <c r="D29" s="118" t="s">
        <v>127</v>
      </c>
      <c r="E29" s="118" t="s">
        <v>128</v>
      </c>
      <c r="F29" s="118" t="s">
        <v>20</v>
      </c>
      <c r="G29" s="118" t="s">
        <v>129</v>
      </c>
      <c r="H29" s="118" t="s">
        <v>130</v>
      </c>
      <c r="I29" s="86"/>
      <c r="J29" s="81"/>
      <c r="K29" s="80"/>
    </row>
    <row r="30" spans="1:11" s="14" customFormat="1" ht="15.15" customHeight="1" x14ac:dyDescent="0.25">
      <c r="A30" s="118">
        <v>8</v>
      </c>
      <c r="B30" s="118" t="s">
        <v>131</v>
      </c>
      <c r="C30" s="118" t="s">
        <v>132</v>
      </c>
      <c r="D30" s="118" t="s">
        <v>133</v>
      </c>
      <c r="E30" s="118" t="s">
        <v>134</v>
      </c>
      <c r="F30" s="118" t="s">
        <v>20</v>
      </c>
      <c r="G30" s="118" t="s">
        <v>87</v>
      </c>
      <c r="H30" s="118" t="s">
        <v>135</v>
      </c>
      <c r="I30" s="86"/>
      <c r="J30" s="81"/>
      <c r="K30" s="80"/>
    </row>
    <row r="31" spans="1:11" s="14" customFormat="1" ht="15.15" customHeight="1" x14ac:dyDescent="0.25">
      <c r="A31" s="118">
        <v>9</v>
      </c>
      <c r="B31" s="118" t="s">
        <v>136</v>
      </c>
      <c r="C31" s="118" t="s">
        <v>137</v>
      </c>
      <c r="D31" s="118" t="s">
        <v>138</v>
      </c>
      <c r="E31" s="118" t="s">
        <v>139</v>
      </c>
      <c r="F31" s="118" t="s">
        <v>20</v>
      </c>
      <c r="G31" s="118" t="s">
        <v>129</v>
      </c>
      <c r="H31" s="118" t="s">
        <v>140</v>
      </c>
      <c r="I31" s="86"/>
      <c r="J31" s="81"/>
      <c r="K31" s="80"/>
    </row>
    <row r="32" spans="1:11" s="14" customFormat="1" ht="15.15" customHeight="1" x14ac:dyDescent="0.25">
      <c r="A32" s="118">
        <v>10</v>
      </c>
      <c r="B32" s="118" t="s">
        <v>141</v>
      </c>
      <c r="C32" s="118" t="s">
        <v>142</v>
      </c>
      <c r="D32" s="118" t="s">
        <v>143</v>
      </c>
      <c r="E32" s="118" t="s">
        <v>144</v>
      </c>
      <c r="F32" s="118" t="s">
        <v>20</v>
      </c>
      <c r="G32" s="118" t="s">
        <v>145</v>
      </c>
      <c r="H32" s="118" t="s">
        <v>146</v>
      </c>
      <c r="I32" s="86"/>
      <c r="J32" s="81"/>
      <c r="K32" s="80"/>
    </row>
    <row r="33" spans="1:11" s="14" customFormat="1" ht="15.15" customHeight="1" x14ac:dyDescent="0.25">
      <c r="A33" s="118">
        <v>11</v>
      </c>
      <c r="B33" s="118" t="s">
        <v>147</v>
      </c>
      <c r="C33" s="118" t="s">
        <v>148</v>
      </c>
      <c r="D33" s="118" t="s">
        <v>149</v>
      </c>
      <c r="E33" s="118" t="s">
        <v>150</v>
      </c>
      <c r="F33" s="118" t="s">
        <v>52</v>
      </c>
      <c r="G33" s="118" t="s">
        <v>129</v>
      </c>
      <c r="H33" s="118" t="s">
        <v>151</v>
      </c>
      <c r="I33" s="86"/>
      <c r="J33" s="81"/>
      <c r="K33" s="80"/>
    </row>
    <row r="34" spans="1:11" s="14" customFormat="1" ht="15.15" customHeight="1" x14ac:dyDescent="0.25">
      <c r="A34" s="118">
        <v>12</v>
      </c>
      <c r="B34" s="118" t="s">
        <v>152</v>
      </c>
      <c r="C34" s="118" t="s">
        <v>153</v>
      </c>
      <c r="D34" s="118" t="s">
        <v>154</v>
      </c>
      <c r="E34" s="118" t="s">
        <v>155</v>
      </c>
      <c r="F34" s="118" t="s">
        <v>20</v>
      </c>
      <c r="G34" s="118" t="s">
        <v>145</v>
      </c>
      <c r="H34" s="118" t="s">
        <v>156</v>
      </c>
      <c r="I34" s="86"/>
      <c r="J34" s="81"/>
      <c r="K34" s="80"/>
    </row>
    <row r="35" spans="1:11" s="14" customFormat="1" ht="15.15" customHeight="1" x14ac:dyDescent="0.25">
      <c r="A35" s="118">
        <v>13</v>
      </c>
      <c r="B35" s="118" t="s">
        <v>157</v>
      </c>
      <c r="C35" s="118" t="s">
        <v>158</v>
      </c>
      <c r="D35" s="118" t="s">
        <v>159</v>
      </c>
      <c r="E35" s="118" t="s">
        <v>160</v>
      </c>
      <c r="F35" s="118" t="s">
        <v>20</v>
      </c>
      <c r="G35" s="118" t="s">
        <v>129</v>
      </c>
      <c r="H35" s="118" t="s">
        <v>161</v>
      </c>
      <c r="I35" s="86"/>
      <c r="J35" s="81"/>
      <c r="K35" s="80"/>
    </row>
    <row r="36" spans="1:11" s="14" customFormat="1" ht="15.15" customHeight="1" x14ac:dyDescent="0.25">
      <c r="A36" s="118" t="s">
        <v>167</v>
      </c>
      <c r="B36" s="118" t="s">
        <v>162</v>
      </c>
      <c r="C36" s="118" t="s">
        <v>163</v>
      </c>
      <c r="D36" s="118" t="s">
        <v>164</v>
      </c>
      <c r="E36" s="118" t="s">
        <v>165</v>
      </c>
      <c r="F36" s="118" t="s">
        <v>52</v>
      </c>
      <c r="G36" s="118" t="s">
        <v>166</v>
      </c>
      <c r="H36" s="118"/>
      <c r="I36" s="86"/>
      <c r="J36" s="81"/>
      <c r="K36" s="80"/>
    </row>
    <row r="37" spans="1:11" ht="5.25" customHeight="1" thickBot="1" x14ac:dyDescent="0.35">
      <c r="A37" s="24"/>
      <c r="B37" s="90"/>
      <c r="C37" s="90"/>
      <c r="D37" s="91"/>
      <c r="E37" s="92"/>
      <c r="F37" s="93"/>
      <c r="G37" s="93"/>
      <c r="H37" s="98"/>
      <c r="I37" s="27"/>
      <c r="J37" s="28"/>
      <c r="K37" s="28"/>
    </row>
    <row r="38" spans="1:11" ht="15" thickTop="1" x14ac:dyDescent="0.25">
      <c r="A38" s="147" t="s">
        <v>3</v>
      </c>
      <c r="B38" s="165"/>
      <c r="C38" s="165"/>
      <c r="D38" s="165"/>
      <c r="E38" s="89"/>
      <c r="F38" s="89"/>
      <c r="G38" s="166" t="s">
        <v>25</v>
      </c>
      <c r="H38" s="166"/>
      <c r="I38" s="148"/>
      <c r="J38" s="149"/>
      <c r="K38" s="150"/>
    </row>
    <row r="39" spans="1:11" x14ac:dyDescent="0.25">
      <c r="A39" s="69" t="s">
        <v>33</v>
      </c>
      <c r="B39" s="22"/>
      <c r="C39" s="22"/>
      <c r="D39" s="70"/>
      <c r="E39" s="30"/>
      <c r="F39" s="67"/>
      <c r="G39" s="29" t="s">
        <v>21</v>
      </c>
      <c r="H39" s="63"/>
      <c r="I39" s="73"/>
      <c r="J39" s="46" t="s">
        <v>19</v>
      </c>
      <c r="K39" s="76">
        <f>COUNTIF(F23:F36,"ЗМС")</f>
        <v>0</v>
      </c>
    </row>
    <row r="40" spans="1:11" x14ac:dyDescent="0.25">
      <c r="A40" s="69" t="s">
        <v>34</v>
      </c>
      <c r="B40" s="22"/>
      <c r="C40" s="22"/>
      <c r="D40" s="70"/>
      <c r="E40" s="2"/>
      <c r="F40" s="68"/>
      <c r="G40" s="31" t="s">
        <v>45</v>
      </c>
      <c r="H40" s="62">
        <f>H41+H44</f>
        <v>14</v>
      </c>
      <c r="I40" s="65"/>
      <c r="J40" s="46" t="s">
        <v>15</v>
      </c>
      <c r="K40" s="76">
        <f>COUNTIF(F24:F37,"МСМК")</f>
        <v>0</v>
      </c>
    </row>
    <row r="41" spans="1:11" x14ac:dyDescent="0.25">
      <c r="A41" s="69" t="s">
        <v>35</v>
      </c>
      <c r="B41" s="22"/>
      <c r="C41" s="22"/>
      <c r="D41" s="70"/>
      <c r="E41" s="2"/>
      <c r="F41" s="68"/>
      <c r="G41" s="31" t="s">
        <v>46</v>
      </c>
      <c r="H41" s="62">
        <f>H42+H43+H45</f>
        <v>13</v>
      </c>
      <c r="I41" s="65"/>
      <c r="J41" s="46" t="s">
        <v>17</v>
      </c>
      <c r="K41" s="76">
        <f>COUNTIF(F25:F38,"МС")</f>
        <v>0</v>
      </c>
    </row>
    <row r="42" spans="1:11" x14ac:dyDescent="0.25">
      <c r="A42" s="69" t="s">
        <v>36</v>
      </c>
      <c r="B42" s="22"/>
      <c r="C42" s="22"/>
      <c r="D42" s="70"/>
      <c r="E42" s="2"/>
      <c r="F42" s="68"/>
      <c r="G42" s="31" t="s">
        <v>40</v>
      </c>
      <c r="H42" s="63">
        <f>COUNT(A23:A36)</f>
        <v>13</v>
      </c>
      <c r="I42" s="64"/>
      <c r="J42" s="46" t="s">
        <v>20</v>
      </c>
      <c r="K42" s="76">
        <f>COUNTIF(F26:F39,"КМС")</f>
        <v>9</v>
      </c>
    </row>
    <row r="43" spans="1:11" x14ac:dyDescent="0.25">
      <c r="A43" s="69"/>
      <c r="B43" s="22"/>
      <c r="C43" s="22"/>
      <c r="D43" s="70"/>
      <c r="E43" s="2"/>
      <c r="F43" s="68"/>
      <c r="G43" s="31" t="s">
        <v>41</v>
      </c>
      <c r="H43" s="63">
        <f>COUNTIF(A23:A36,"НФ")</f>
        <v>0</v>
      </c>
      <c r="I43" s="64"/>
      <c r="J43" s="101" t="s">
        <v>52</v>
      </c>
      <c r="K43" s="76">
        <f>COUNTIF(F27:F40,"1 сп.р.")</f>
        <v>2</v>
      </c>
    </row>
    <row r="44" spans="1:11" x14ac:dyDescent="0.25">
      <c r="A44" s="69"/>
      <c r="B44" s="22"/>
      <c r="C44" s="22"/>
      <c r="D44" s="70"/>
      <c r="E44" s="2"/>
      <c r="F44" s="68"/>
      <c r="G44" s="31" t="s">
        <v>42</v>
      </c>
      <c r="H44" s="48">
        <f>COUNTIF(A23:A36,"НС")</f>
        <v>1</v>
      </c>
      <c r="I44" s="66"/>
      <c r="J44" s="102" t="s">
        <v>54</v>
      </c>
      <c r="K44" s="76">
        <f>COUNTIF(F28:F41,"2 сп.р.")</f>
        <v>0</v>
      </c>
    </row>
    <row r="45" spans="1:11" x14ac:dyDescent="0.25">
      <c r="A45" s="69"/>
      <c r="B45" s="22"/>
      <c r="C45" s="22"/>
      <c r="D45" s="70"/>
      <c r="E45" s="33"/>
      <c r="F45" s="74"/>
      <c r="G45" s="31" t="s">
        <v>43</v>
      </c>
      <c r="H45" s="48">
        <f>COUNTIF(A23:A36,"ДСКВ")</f>
        <v>0</v>
      </c>
      <c r="I45" s="75"/>
      <c r="J45" s="102" t="s">
        <v>53</v>
      </c>
      <c r="K45" s="76">
        <f>COUNTIF(F29:F42,"3 сп.р.")</f>
        <v>0</v>
      </c>
    </row>
    <row r="46" spans="1:11" ht="9.75" customHeight="1" x14ac:dyDescent="0.25">
      <c r="A46" s="34"/>
      <c r="K46" s="35"/>
    </row>
    <row r="47" spans="1:11" ht="15.6" x14ac:dyDescent="0.25">
      <c r="A47" s="131" t="s">
        <v>2</v>
      </c>
      <c r="B47" s="132"/>
      <c r="C47" s="132"/>
      <c r="D47" s="132"/>
      <c r="E47" s="133" t="s">
        <v>7</v>
      </c>
      <c r="F47" s="133"/>
      <c r="G47" s="133"/>
      <c r="H47" s="133"/>
      <c r="I47" s="133" t="s">
        <v>37</v>
      </c>
      <c r="J47" s="133"/>
      <c r="K47" s="134"/>
    </row>
    <row r="48" spans="1:11" x14ac:dyDescent="0.25">
      <c r="A48" s="34"/>
      <c r="B48" s="2"/>
      <c r="C48" s="2"/>
      <c r="E48" s="2"/>
      <c r="F48" s="30"/>
      <c r="G48" s="30"/>
      <c r="H48" s="30"/>
      <c r="I48" s="30"/>
      <c r="J48" s="30"/>
      <c r="K48" s="39"/>
    </row>
    <row r="49" spans="1:26" x14ac:dyDescent="0.25">
      <c r="A49" s="36"/>
      <c r="D49" s="37"/>
      <c r="E49" s="71"/>
      <c r="F49" s="37"/>
      <c r="G49" s="37"/>
      <c r="H49" s="72"/>
      <c r="I49" s="72"/>
      <c r="J49" s="37"/>
      <c r="K49" s="38"/>
    </row>
    <row r="50" spans="1:26" x14ac:dyDescent="0.25">
      <c r="A50" s="36"/>
      <c r="D50" s="37"/>
      <c r="E50" s="71"/>
      <c r="F50" s="37"/>
      <c r="G50" s="37"/>
      <c r="H50" s="72"/>
      <c r="I50" s="72"/>
      <c r="J50" s="37"/>
      <c r="K50" s="38"/>
    </row>
    <row r="51" spans="1:26" x14ac:dyDescent="0.25">
      <c r="A51" s="36"/>
      <c r="D51" s="37"/>
      <c r="E51" s="71"/>
      <c r="F51" s="37"/>
      <c r="G51" s="37"/>
      <c r="H51" s="72"/>
      <c r="I51" s="72"/>
      <c r="J51" s="37"/>
      <c r="K51" s="38"/>
    </row>
    <row r="52" spans="1:26" x14ac:dyDescent="0.25">
      <c r="A52" s="36"/>
      <c r="D52" s="37"/>
      <c r="E52" s="71"/>
      <c r="F52" s="37"/>
      <c r="G52" s="37"/>
      <c r="H52" s="72"/>
      <c r="I52" s="72"/>
      <c r="J52" s="37"/>
      <c r="K52" s="38"/>
    </row>
    <row r="53" spans="1:26" ht="16.2" thickBot="1" x14ac:dyDescent="0.3">
      <c r="A53" s="135" t="str">
        <f>G18</f>
        <v>БУКОВА О.Ю.. (IК, г. Пенза)</v>
      </c>
      <c r="B53" s="136"/>
      <c r="C53" s="136"/>
      <c r="D53" s="136"/>
      <c r="E53" s="136" t="str">
        <f>G17</f>
        <v>ДЫШАКОВ А.С. (ВК, г.Москва)</v>
      </c>
      <c r="F53" s="136"/>
      <c r="G53" s="136"/>
      <c r="H53" s="136"/>
      <c r="I53" s="136" t="str">
        <f>G19</f>
        <v>КОЧЕТКОВ Д.А. (ВК, г. Саранск)</v>
      </c>
      <c r="J53" s="136"/>
      <c r="K53" s="137"/>
    </row>
    <row r="54" spans="1:26" s="15" customFormat="1" ht="14.4" thickTop="1" x14ac:dyDescent="0.25">
      <c r="A54" s="2"/>
      <c r="B54" s="37"/>
      <c r="C54" s="37"/>
      <c r="D54" s="2"/>
      <c r="F54" s="2"/>
      <c r="G54" s="2"/>
      <c r="H54" s="32"/>
      <c r="I54" s="3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51" customFormat="1" ht="18" x14ac:dyDescent="0.25">
      <c r="B55" s="52"/>
      <c r="C55" s="52"/>
      <c r="E55" s="53"/>
      <c r="H55" s="54"/>
      <c r="I55" s="54"/>
    </row>
    <row r="56" spans="1:26" ht="21" x14ac:dyDescent="0.25">
      <c r="A56" s="49"/>
      <c r="B56" s="49"/>
      <c r="C56" s="50"/>
      <c r="D56" s="129"/>
      <c r="E56" s="129"/>
      <c r="F56" s="129"/>
      <c r="G56" s="129"/>
    </row>
    <row r="57" spans="1:26" ht="18" x14ac:dyDescent="0.25">
      <c r="D57" s="51"/>
    </row>
  </sheetData>
  <autoFilter ref="A21:H22">
    <sortState ref="A24:H57">
      <sortCondition ref="A21:A22"/>
    </sortState>
  </autoFilter>
  <mergeCells count="34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G21:G22"/>
    <mergeCell ref="J21:J22"/>
    <mergeCell ref="K21:K22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7"/>
  <sheetViews>
    <sheetView view="pageBreakPreview" topLeftCell="A16" zoomScale="95" zoomScaleNormal="70" zoomScaleSheetLayoutView="95" zoomScalePageLayoutView="50" workbookViewId="0">
      <selection activeCell="B23" sqref="B23:G26"/>
    </sheetView>
  </sheetViews>
  <sheetFormatPr defaultColWidth="9.109375" defaultRowHeight="13.8" x14ac:dyDescent="0.25"/>
  <cols>
    <col min="1" max="1" width="7" style="2" customWidth="1"/>
    <col min="2" max="2" width="7.88671875" style="37" customWidth="1"/>
    <col min="3" max="3" width="14.6640625" style="37" customWidth="1"/>
    <col min="4" max="4" width="23.5546875" style="2" customWidth="1"/>
    <col min="5" max="5" width="11.6640625" style="15" customWidth="1"/>
    <col min="6" max="6" width="10.33203125" style="2" customWidth="1"/>
    <col min="7" max="7" width="32" style="2" customWidth="1"/>
    <col min="8" max="9" width="15.33203125" style="32" customWidth="1"/>
    <col min="10" max="10" width="15.33203125" style="2" customWidth="1"/>
    <col min="11" max="11" width="18.6640625" style="2" customWidth="1"/>
    <col min="12" max="16384" width="9.109375" style="2"/>
  </cols>
  <sheetData>
    <row r="1" spans="1:11" customFormat="1" ht="2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customFormat="1" ht="21" x14ac:dyDescent="0.25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customFormat="1" ht="21" x14ac:dyDescent="0.25">
      <c r="A3" s="151" t="s">
        <v>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customFormat="1" ht="21" x14ac:dyDescent="0.25">
      <c r="A4" s="151" t="s">
        <v>60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customFormat="1" ht="21" x14ac:dyDescent="0.25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customFormat="1" ht="28.8" x14ac:dyDescent="0.25">
      <c r="A6" s="159" t="s">
        <v>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customFormat="1" ht="21" x14ac:dyDescent="0.25">
      <c r="A7" s="160" t="s">
        <v>11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customFormat="1" ht="21.6" thickBot="1" x14ac:dyDescent="0.3">
      <c r="A8" s="161" t="s">
        <v>24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9.5" customHeight="1" thickTop="1" x14ac:dyDescent="0.25">
      <c r="A9" s="162" t="s">
        <v>16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customHeight="1" x14ac:dyDescent="0.25">
      <c r="A10" s="152" t="s">
        <v>47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</row>
    <row r="11" spans="1:11" ht="19.5" customHeight="1" x14ac:dyDescent="0.25">
      <c r="A11" s="152" t="s">
        <v>68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1" ht="5.25" customHeight="1" x14ac:dyDescent="0.25">
      <c r="A12" s="144" t="s">
        <v>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customFormat="1" ht="15.6" x14ac:dyDescent="0.25">
      <c r="A13" s="155" t="s">
        <v>62</v>
      </c>
      <c r="B13" s="156"/>
      <c r="C13" s="156"/>
      <c r="D13" s="156"/>
      <c r="E13" s="3"/>
      <c r="F13" s="79" t="s">
        <v>56</v>
      </c>
      <c r="G13" s="79"/>
      <c r="H13" s="17"/>
      <c r="I13" s="17"/>
      <c r="J13" s="4"/>
      <c r="K13" s="5" t="s">
        <v>55</v>
      </c>
    </row>
    <row r="14" spans="1:11" customFormat="1" ht="15.6" x14ac:dyDescent="0.25">
      <c r="A14" s="157" t="s">
        <v>66</v>
      </c>
      <c r="B14" s="158"/>
      <c r="C14" s="158"/>
      <c r="D14" s="158"/>
      <c r="E14" s="6"/>
      <c r="F14" s="42" t="s">
        <v>57</v>
      </c>
      <c r="G14" s="42"/>
      <c r="H14" s="18"/>
      <c r="I14" s="18"/>
      <c r="J14" s="7"/>
      <c r="K14" s="8" t="s">
        <v>70</v>
      </c>
    </row>
    <row r="15" spans="1:11" customFormat="1" ht="14.4" x14ac:dyDescent="0.25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11" customFormat="1" ht="14.4" x14ac:dyDescent="0.25">
      <c r="A16" s="19" t="s">
        <v>12</v>
      </c>
      <c r="B16" s="9"/>
      <c r="C16" s="9"/>
      <c r="D16" s="20"/>
      <c r="E16" s="21"/>
      <c r="F16" s="20"/>
      <c r="G16" s="20"/>
      <c r="H16" s="56" t="s">
        <v>29</v>
      </c>
      <c r="I16" s="57"/>
      <c r="J16" s="57"/>
      <c r="K16" s="58"/>
    </row>
    <row r="17" spans="1:11" customFormat="1" ht="14.4" x14ac:dyDescent="0.25">
      <c r="A17" s="19" t="s">
        <v>13</v>
      </c>
      <c r="B17" s="9"/>
      <c r="C17" s="9"/>
      <c r="D17" s="10"/>
      <c r="E17" s="41"/>
      <c r="F17" s="22"/>
      <c r="G17" s="59" t="s">
        <v>71</v>
      </c>
      <c r="H17" s="56" t="s">
        <v>31</v>
      </c>
      <c r="I17" s="57"/>
      <c r="J17" s="57"/>
      <c r="K17" s="77" t="s">
        <v>64</v>
      </c>
    </row>
    <row r="18" spans="1:11" customFormat="1" ht="14.4" x14ac:dyDescent="0.25">
      <c r="A18" s="19" t="s">
        <v>14</v>
      </c>
      <c r="B18" s="9"/>
      <c r="C18" s="9"/>
      <c r="D18" s="10"/>
      <c r="E18" s="41"/>
      <c r="F18" s="22"/>
      <c r="G18" s="59" t="s">
        <v>50</v>
      </c>
      <c r="H18" s="56" t="s">
        <v>32</v>
      </c>
      <c r="I18" s="57"/>
      <c r="J18" s="57"/>
      <c r="K18" s="77" t="s">
        <v>65</v>
      </c>
    </row>
    <row r="19" spans="1:11" customFormat="1" ht="17.25" customHeight="1" thickBot="1" x14ac:dyDescent="0.3">
      <c r="A19" s="19" t="s">
        <v>10</v>
      </c>
      <c r="B19" s="43"/>
      <c r="C19" s="43"/>
      <c r="D19" s="22"/>
      <c r="E19" s="15"/>
      <c r="F19" s="45"/>
      <c r="G19" s="60" t="s">
        <v>51</v>
      </c>
      <c r="H19" s="44" t="s">
        <v>30</v>
      </c>
      <c r="I19" s="61"/>
      <c r="J19" s="40"/>
      <c r="K19" s="78">
        <v>1</v>
      </c>
    </row>
    <row r="20" spans="1:11" ht="7.5" customHeight="1" thickTop="1" thickBot="1" x14ac:dyDescent="0.3">
      <c r="A20" s="12"/>
      <c r="B20" s="11"/>
      <c r="C20" s="11"/>
      <c r="D20" s="12"/>
      <c r="E20" s="13"/>
      <c r="F20" s="12"/>
      <c r="G20" s="12"/>
      <c r="H20" s="23"/>
      <c r="I20" s="23"/>
      <c r="J20" s="12"/>
      <c r="K20" s="12"/>
    </row>
    <row r="21" spans="1:11" s="14" customFormat="1" ht="21" customHeight="1" thickTop="1" x14ac:dyDescent="0.25">
      <c r="A21" s="172" t="s">
        <v>4</v>
      </c>
      <c r="B21" s="174" t="s">
        <v>8</v>
      </c>
      <c r="C21" s="174" t="s">
        <v>23</v>
      </c>
      <c r="D21" s="174" t="s">
        <v>1</v>
      </c>
      <c r="E21" s="176" t="s">
        <v>22</v>
      </c>
      <c r="F21" s="174" t="s">
        <v>5</v>
      </c>
      <c r="G21" s="178" t="s">
        <v>26</v>
      </c>
      <c r="H21" s="180" t="s">
        <v>38</v>
      </c>
      <c r="I21" s="181"/>
      <c r="J21" s="184" t="s">
        <v>18</v>
      </c>
      <c r="K21" s="186" t="s">
        <v>9</v>
      </c>
    </row>
    <row r="22" spans="1:11" s="14" customFormat="1" ht="13.5" customHeight="1" thickBot="1" x14ac:dyDescent="0.3">
      <c r="A22" s="173"/>
      <c r="B22" s="175"/>
      <c r="C22" s="175"/>
      <c r="D22" s="175"/>
      <c r="E22" s="177"/>
      <c r="F22" s="175"/>
      <c r="G22" s="179"/>
      <c r="H22" s="182"/>
      <c r="I22" s="183"/>
      <c r="J22" s="185"/>
      <c r="K22" s="187"/>
    </row>
    <row r="23" spans="1:11" ht="21.75" customHeight="1" x14ac:dyDescent="0.3">
      <c r="A23" s="126">
        <v>1</v>
      </c>
      <c r="B23" s="126" t="s">
        <v>78</v>
      </c>
      <c r="C23" s="126" t="s">
        <v>79</v>
      </c>
      <c r="D23" s="126" t="s">
        <v>80</v>
      </c>
      <c r="E23" s="126" t="s">
        <v>81</v>
      </c>
      <c r="F23" s="126" t="s">
        <v>20</v>
      </c>
      <c r="G23" s="126" t="s">
        <v>76</v>
      </c>
      <c r="H23" s="170"/>
      <c r="I23" s="171"/>
      <c r="J23" s="84"/>
      <c r="K23" s="85"/>
    </row>
    <row r="24" spans="1:11" ht="21.75" customHeight="1" x14ac:dyDescent="0.3">
      <c r="A24" s="126">
        <v>2</v>
      </c>
      <c r="B24" s="126" t="s">
        <v>89</v>
      </c>
      <c r="C24" s="126" t="s">
        <v>90</v>
      </c>
      <c r="D24" s="126" t="s">
        <v>91</v>
      </c>
      <c r="E24" s="126" t="s">
        <v>92</v>
      </c>
      <c r="F24" s="126" t="s">
        <v>20</v>
      </c>
      <c r="G24" s="126" t="s">
        <v>87</v>
      </c>
      <c r="H24" s="99"/>
      <c r="I24" s="100"/>
      <c r="J24" s="84"/>
      <c r="K24" s="85"/>
    </row>
    <row r="25" spans="1:11" ht="21.75" customHeight="1" x14ac:dyDescent="0.3">
      <c r="A25" s="126">
        <v>3</v>
      </c>
      <c r="B25" s="126" t="s">
        <v>72</v>
      </c>
      <c r="C25" s="126" t="s">
        <v>73</v>
      </c>
      <c r="D25" s="126" t="s">
        <v>74</v>
      </c>
      <c r="E25" s="126" t="s">
        <v>75</v>
      </c>
      <c r="F25" s="126" t="s">
        <v>20</v>
      </c>
      <c r="G25" s="126" t="s">
        <v>76</v>
      </c>
      <c r="H25" s="99"/>
      <c r="I25" s="100"/>
      <c r="J25" s="84"/>
      <c r="K25" s="85"/>
    </row>
    <row r="26" spans="1:11" ht="21.75" customHeight="1" x14ac:dyDescent="0.3">
      <c r="A26" s="126">
        <v>4</v>
      </c>
      <c r="B26" s="126" t="s">
        <v>83</v>
      </c>
      <c r="C26" s="126" t="s">
        <v>84</v>
      </c>
      <c r="D26" s="126" t="s">
        <v>85</v>
      </c>
      <c r="E26" s="126" t="s">
        <v>86</v>
      </c>
      <c r="F26" s="126" t="s">
        <v>20</v>
      </c>
      <c r="G26" s="126" t="s">
        <v>87</v>
      </c>
      <c r="H26" s="99"/>
      <c r="I26" s="100"/>
      <c r="J26" s="84"/>
      <c r="K26" s="85"/>
    </row>
    <row r="27" spans="1:11" ht="5.25" customHeight="1" thickBot="1" x14ac:dyDescent="0.35">
      <c r="A27" s="24"/>
      <c r="B27" s="25"/>
      <c r="C27" s="25"/>
      <c r="D27" s="1"/>
      <c r="E27" s="26"/>
      <c r="F27" s="16"/>
      <c r="G27" s="16"/>
      <c r="H27" s="27"/>
      <c r="I27" s="27"/>
      <c r="J27" s="28"/>
      <c r="K27" s="28"/>
    </row>
    <row r="28" spans="1:11" ht="15" thickTop="1" x14ac:dyDescent="0.25">
      <c r="A28" s="147" t="s">
        <v>3</v>
      </c>
      <c r="B28" s="148"/>
      <c r="C28" s="148"/>
      <c r="D28" s="148"/>
      <c r="E28" s="55"/>
      <c r="F28" s="55"/>
      <c r="G28" s="149" t="s">
        <v>25</v>
      </c>
      <c r="H28" s="149"/>
      <c r="I28" s="148"/>
      <c r="J28" s="149"/>
      <c r="K28" s="150"/>
    </row>
    <row r="29" spans="1:11" x14ac:dyDescent="0.25">
      <c r="A29" s="69" t="s">
        <v>33</v>
      </c>
      <c r="B29" s="22"/>
      <c r="C29" s="22"/>
      <c r="D29" s="70"/>
      <c r="E29" s="30"/>
      <c r="F29" s="67"/>
      <c r="G29" s="29" t="s">
        <v>21</v>
      </c>
      <c r="H29" s="63">
        <f t="array" ref="H29">SUM(1/COUNTIF(G23:G26,G23:G26))</f>
        <v>2</v>
      </c>
      <c r="I29" s="73"/>
      <c r="J29" s="46" t="s">
        <v>19</v>
      </c>
      <c r="K29" s="76">
        <f>COUNTIF(F23:F26,"ЗМС")</f>
        <v>0</v>
      </c>
    </row>
    <row r="30" spans="1:11" x14ac:dyDescent="0.25">
      <c r="A30" s="69" t="s">
        <v>34</v>
      </c>
      <c r="B30" s="22"/>
      <c r="C30" s="22"/>
      <c r="D30" s="70"/>
      <c r="E30" s="2"/>
      <c r="F30" s="68"/>
      <c r="G30" s="31" t="s">
        <v>45</v>
      </c>
      <c r="H30" s="62">
        <f>H31+H34</f>
        <v>4</v>
      </c>
      <c r="I30" s="65"/>
      <c r="J30" s="46" t="s">
        <v>15</v>
      </c>
      <c r="K30" s="76">
        <f>COUNTIF(F23:F26,"МСМК")</f>
        <v>0</v>
      </c>
    </row>
    <row r="31" spans="1:11" x14ac:dyDescent="0.25">
      <c r="A31" s="69" t="s">
        <v>35</v>
      </c>
      <c r="B31" s="22"/>
      <c r="C31" s="22"/>
      <c r="D31" s="70"/>
      <c r="E31" s="2"/>
      <c r="F31" s="68"/>
      <c r="G31" s="31" t="s">
        <v>46</v>
      </c>
      <c r="H31" s="62">
        <f>H32+H33+H35</f>
        <v>4</v>
      </c>
      <c r="I31" s="65"/>
      <c r="J31" s="46" t="s">
        <v>17</v>
      </c>
      <c r="K31" s="76">
        <f>COUNTIF(F23:F26,"МС")</f>
        <v>0</v>
      </c>
    </row>
    <row r="32" spans="1:11" x14ac:dyDescent="0.25">
      <c r="A32" s="69" t="s">
        <v>36</v>
      </c>
      <c r="B32" s="22"/>
      <c r="C32" s="22"/>
      <c r="D32" s="70"/>
      <c r="E32" s="2"/>
      <c r="F32" s="68"/>
      <c r="G32" s="31" t="s">
        <v>40</v>
      </c>
      <c r="H32" s="63">
        <f>COUNT(A23:A26)</f>
        <v>4</v>
      </c>
      <c r="I32" s="64"/>
      <c r="J32" s="46" t="s">
        <v>20</v>
      </c>
      <c r="K32" s="76">
        <f>COUNTIF(F23:F26,"КМС")</f>
        <v>4</v>
      </c>
    </row>
    <row r="33" spans="1:26" x14ac:dyDescent="0.25">
      <c r="A33" s="69"/>
      <c r="B33" s="22"/>
      <c r="C33" s="22"/>
      <c r="D33" s="70"/>
      <c r="E33" s="2"/>
      <c r="F33" s="68"/>
      <c r="G33" s="31" t="s">
        <v>41</v>
      </c>
      <c r="H33" s="63">
        <f>COUNTIF(A23:A26,"НФ")</f>
        <v>0</v>
      </c>
      <c r="I33" s="64"/>
      <c r="J33" s="101" t="s">
        <v>52</v>
      </c>
      <c r="K33" s="76">
        <f>COUNTIF(F23:F26,"1 сп.р.")</f>
        <v>0</v>
      </c>
    </row>
    <row r="34" spans="1:26" x14ac:dyDescent="0.25">
      <c r="A34" s="69"/>
      <c r="B34" s="22"/>
      <c r="C34" s="22"/>
      <c r="D34" s="70"/>
      <c r="E34" s="2"/>
      <c r="F34" s="68"/>
      <c r="G34" s="31" t="s">
        <v>42</v>
      </c>
      <c r="H34" s="48">
        <f>COUNTIF(A23:A26,"НС")</f>
        <v>0</v>
      </c>
      <c r="I34" s="66"/>
      <c r="J34" s="47" t="s">
        <v>54</v>
      </c>
      <c r="K34" s="76">
        <f>COUNTIF(F23:F26,"2 сп.р.")</f>
        <v>0</v>
      </c>
    </row>
    <row r="35" spans="1:26" x14ac:dyDescent="0.25">
      <c r="A35" s="69"/>
      <c r="B35" s="22"/>
      <c r="C35" s="22"/>
      <c r="D35" s="70"/>
      <c r="E35" s="33"/>
      <c r="F35" s="74"/>
      <c r="G35" s="31" t="s">
        <v>43</v>
      </c>
      <c r="H35" s="48">
        <f>COUNTIF(A23:A26,"ДСКВ")</f>
        <v>0</v>
      </c>
      <c r="I35" s="75"/>
      <c r="J35" s="102" t="s">
        <v>53</v>
      </c>
      <c r="K35" s="76">
        <f>COUNTIF(F23:F26,"3 сп.р.")</f>
        <v>0</v>
      </c>
    </row>
    <row r="36" spans="1:26" ht="9.75" customHeight="1" x14ac:dyDescent="0.25">
      <c r="A36" s="34"/>
      <c r="K36" s="35"/>
    </row>
    <row r="37" spans="1:26" ht="15.6" x14ac:dyDescent="0.25">
      <c r="A37" s="131" t="s">
        <v>2</v>
      </c>
      <c r="B37" s="132"/>
      <c r="C37" s="132"/>
      <c r="D37" s="132"/>
      <c r="E37" s="133" t="s">
        <v>7</v>
      </c>
      <c r="F37" s="133"/>
      <c r="G37" s="133"/>
      <c r="H37" s="133"/>
      <c r="I37" s="133" t="s">
        <v>37</v>
      </c>
      <c r="J37" s="133"/>
      <c r="K37" s="134"/>
    </row>
    <row r="38" spans="1:26" x14ac:dyDescent="0.25">
      <c r="A38" s="34"/>
      <c r="B38" s="2"/>
      <c r="C38" s="2"/>
      <c r="E38" s="2"/>
      <c r="F38" s="30"/>
      <c r="G38" s="30"/>
      <c r="H38" s="30"/>
      <c r="I38" s="30"/>
      <c r="J38" s="30"/>
      <c r="K38" s="39"/>
    </row>
    <row r="39" spans="1:26" x14ac:dyDescent="0.25">
      <c r="A39" s="36"/>
      <c r="D39" s="37"/>
      <c r="E39" s="71"/>
      <c r="F39" s="37"/>
      <c r="G39" s="37"/>
      <c r="H39" s="72"/>
      <c r="I39" s="72"/>
      <c r="J39" s="37"/>
      <c r="K39" s="38"/>
    </row>
    <row r="40" spans="1:26" x14ac:dyDescent="0.25">
      <c r="A40" s="36"/>
      <c r="D40" s="37"/>
      <c r="E40" s="71"/>
      <c r="F40" s="37"/>
      <c r="G40" s="37"/>
      <c r="H40" s="72"/>
      <c r="I40" s="72"/>
      <c r="J40" s="37"/>
      <c r="K40" s="38"/>
    </row>
    <row r="41" spans="1:26" x14ac:dyDescent="0.25">
      <c r="A41" s="36"/>
      <c r="D41" s="37"/>
      <c r="E41" s="71"/>
      <c r="F41" s="37"/>
      <c r="G41" s="37"/>
      <c r="H41" s="72"/>
      <c r="I41" s="72"/>
      <c r="J41" s="37"/>
      <c r="K41" s="38"/>
    </row>
    <row r="42" spans="1:26" x14ac:dyDescent="0.25">
      <c r="A42" s="36"/>
      <c r="D42" s="37"/>
      <c r="E42" s="71"/>
      <c r="F42" s="37"/>
      <c r="G42" s="37"/>
      <c r="H42" s="72"/>
      <c r="I42" s="72"/>
      <c r="J42" s="37"/>
      <c r="K42" s="38"/>
    </row>
    <row r="43" spans="1:26" ht="16.2" thickBot="1" x14ac:dyDescent="0.3">
      <c r="A43" s="135" t="str">
        <f>G18</f>
        <v>БУКОВА О.Ю.. (IК, г. Пенза)</v>
      </c>
      <c r="B43" s="136"/>
      <c r="C43" s="136"/>
      <c r="D43" s="136"/>
      <c r="E43" s="136" t="str">
        <f>G17</f>
        <v>ДЫШАКОВ А.С. (ВК, г.Москва)</v>
      </c>
      <c r="F43" s="136"/>
      <c r="G43" s="136"/>
      <c r="H43" s="136"/>
      <c r="I43" s="136" t="str">
        <f>G19</f>
        <v>КОЧЕТКОВ Д.А. (ВК, г. Саранск)</v>
      </c>
      <c r="J43" s="136"/>
      <c r="K43" s="137"/>
    </row>
    <row r="44" spans="1:26" s="15" customFormat="1" ht="14.4" thickTop="1" x14ac:dyDescent="0.25">
      <c r="A44" s="2"/>
      <c r="B44" s="37"/>
      <c r="C44" s="37"/>
      <c r="D44" s="2"/>
      <c r="F44" s="2"/>
      <c r="G44" s="2"/>
      <c r="H44" s="32"/>
      <c r="I44" s="3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51" customFormat="1" ht="18" x14ac:dyDescent="0.25">
      <c r="B45" s="52"/>
      <c r="C45" s="52"/>
      <c r="E45" s="53"/>
      <c r="H45" s="54"/>
      <c r="I45" s="54"/>
    </row>
    <row r="46" spans="1:26" ht="21" x14ac:dyDescent="0.25">
      <c r="A46" s="49"/>
      <c r="B46" s="49"/>
      <c r="C46" s="50"/>
      <c r="D46" s="129"/>
      <c r="E46" s="129"/>
      <c r="F46" s="129"/>
      <c r="G46" s="129"/>
    </row>
    <row r="47" spans="1:26" ht="18" x14ac:dyDescent="0.25">
      <c r="D47" s="51"/>
    </row>
  </sheetData>
  <autoFilter ref="A21:G26">
    <sortState ref="A24:G43">
      <sortCondition ref="A21:A22"/>
    </sortState>
  </autoFilter>
  <sortState ref="A23:G29">
    <sortCondition ref="A23:A29"/>
  </sortState>
  <mergeCells count="3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23:I23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I22"/>
    <mergeCell ref="J21:J22"/>
    <mergeCell ref="K21:K22"/>
    <mergeCell ref="A28:D28"/>
    <mergeCell ref="G28:K28"/>
    <mergeCell ref="D46:G46"/>
    <mergeCell ref="A37:D37"/>
    <mergeCell ref="E37:H37"/>
    <mergeCell ref="I37:K37"/>
    <mergeCell ref="A43:D43"/>
    <mergeCell ref="E43:H43"/>
    <mergeCell ref="I43:K4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9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6"/>
  <sheetViews>
    <sheetView view="pageBreakPreview" topLeftCell="A14" zoomScaleNormal="70" zoomScaleSheetLayoutView="100" zoomScalePageLayoutView="50" workbookViewId="0">
      <selection activeCell="B23" sqref="B23:G35"/>
    </sheetView>
  </sheetViews>
  <sheetFormatPr defaultColWidth="9.109375" defaultRowHeight="13.8" x14ac:dyDescent="0.25"/>
  <cols>
    <col min="1" max="1" width="7" style="2" customWidth="1"/>
    <col min="2" max="2" width="7.88671875" style="37" customWidth="1"/>
    <col min="3" max="3" width="14.6640625" style="37" customWidth="1"/>
    <col min="4" max="4" width="23.5546875" style="2" customWidth="1"/>
    <col min="5" max="5" width="11.6640625" style="15" customWidth="1"/>
    <col min="6" max="6" width="10.33203125" style="2" customWidth="1"/>
    <col min="7" max="7" width="31.109375" style="2" customWidth="1"/>
    <col min="8" max="9" width="15.33203125" style="32" customWidth="1"/>
    <col min="10" max="10" width="15.33203125" style="2" customWidth="1"/>
    <col min="11" max="11" width="18.6640625" style="2" customWidth="1"/>
    <col min="12" max="16384" width="9.109375" style="2"/>
  </cols>
  <sheetData>
    <row r="1" spans="1:11" customFormat="1" ht="2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customFormat="1" ht="21" x14ac:dyDescent="0.25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customFormat="1" ht="21" x14ac:dyDescent="0.25">
      <c r="A3" s="151" t="s">
        <v>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customFormat="1" ht="21" x14ac:dyDescent="0.25">
      <c r="A4" s="151" t="s">
        <v>60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customFormat="1" ht="21" x14ac:dyDescent="0.25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customFormat="1" ht="28.8" x14ac:dyDescent="0.25">
      <c r="A6" s="159" t="s">
        <v>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customFormat="1" ht="21" x14ac:dyDescent="0.25">
      <c r="A7" s="160" t="s">
        <v>11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customFormat="1" ht="21.6" thickBot="1" x14ac:dyDescent="0.3">
      <c r="A8" s="161" t="s">
        <v>24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9.5" customHeight="1" thickTop="1" x14ac:dyDescent="0.25">
      <c r="A9" s="162" t="s">
        <v>16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customHeight="1" x14ac:dyDescent="0.25">
      <c r="A10" s="152" t="s">
        <v>47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</row>
    <row r="11" spans="1:11" ht="19.5" customHeight="1" x14ac:dyDescent="0.25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1" ht="5.25" customHeight="1" x14ac:dyDescent="0.25">
      <c r="A12" s="144" t="s">
        <v>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customFormat="1" ht="15.6" x14ac:dyDescent="0.25">
      <c r="A13" s="155" t="s">
        <v>62</v>
      </c>
      <c r="B13" s="156"/>
      <c r="C13" s="156"/>
      <c r="D13" s="156"/>
      <c r="E13" s="3"/>
      <c r="F13" s="79" t="s">
        <v>56</v>
      </c>
      <c r="G13" s="79"/>
      <c r="H13" s="17"/>
      <c r="I13" s="17"/>
      <c r="J13" s="4"/>
      <c r="K13" s="5" t="s">
        <v>55</v>
      </c>
    </row>
    <row r="14" spans="1:11" customFormat="1" ht="15.6" x14ac:dyDescent="0.25">
      <c r="A14" s="157" t="s">
        <v>66</v>
      </c>
      <c r="B14" s="158"/>
      <c r="C14" s="158"/>
      <c r="D14" s="158"/>
      <c r="E14" s="6"/>
      <c r="F14" s="42" t="s">
        <v>57</v>
      </c>
      <c r="G14" s="42"/>
      <c r="H14" s="18"/>
      <c r="I14" s="18"/>
      <c r="J14" s="7"/>
      <c r="K14" s="8" t="s">
        <v>70</v>
      </c>
    </row>
    <row r="15" spans="1:11" customFormat="1" ht="14.4" x14ac:dyDescent="0.25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11" customFormat="1" ht="14.4" x14ac:dyDescent="0.25">
      <c r="A16" s="19" t="s">
        <v>12</v>
      </c>
      <c r="B16" s="9"/>
      <c r="C16" s="9"/>
      <c r="D16" s="20"/>
      <c r="E16" s="21"/>
      <c r="F16" s="20"/>
      <c r="G16" s="20"/>
      <c r="H16" s="56" t="s">
        <v>29</v>
      </c>
      <c r="I16" s="57"/>
      <c r="J16" s="57"/>
      <c r="K16" s="58"/>
    </row>
    <row r="17" spans="1:11" customFormat="1" ht="14.4" x14ac:dyDescent="0.25">
      <c r="A17" s="19" t="s">
        <v>13</v>
      </c>
      <c r="B17" s="9"/>
      <c r="C17" s="9"/>
      <c r="D17" s="10"/>
      <c r="E17" s="41"/>
      <c r="F17" s="22"/>
      <c r="G17" s="59" t="s">
        <v>71</v>
      </c>
      <c r="H17" s="56" t="s">
        <v>31</v>
      </c>
      <c r="I17" s="57"/>
      <c r="J17" s="57"/>
      <c r="K17" s="77" t="s">
        <v>64</v>
      </c>
    </row>
    <row r="18" spans="1:11" customFormat="1" ht="14.4" x14ac:dyDescent="0.25">
      <c r="A18" s="19" t="s">
        <v>14</v>
      </c>
      <c r="B18" s="9"/>
      <c r="C18" s="9"/>
      <c r="D18" s="10"/>
      <c r="E18" s="41"/>
      <c r="F18" s="22"/>
      <c r="G18" s="59" t="s">
        <v>50</v>
      </c>
      <c r="H18" s="56" t="s">
        <v>32</v>
      </c>
      <c r="I18" s="57"/>
      <c r="J18" s="57"/>
      <c r="K18" s="77" t="s">
        <v>65</v>
      </c>
    </row>
    <row r="19" spans="1:11" customFormat="1" ht="17.25" customHeight="1" thickBot="1" x14ac:dyDescent="0.3">
      <c r="A19" s="19" t="s">
        <v>10</v>
      </c>
      <c r="B19" s="43"/>
      <c r="C19" s="43"/>
      <c r="D19" s="22"/>
      <c r="E19" s="15"/>
      <c r="F19" s="45"/>
      <c r="G19" s="60" t="s">
        <v>51</v>
      </c>
      <c r="H19" s="44" t="s">
        <v>30</v>
      </c>
      <c r="I19" s="61"/>
      <c r="J19" s="40"/>
      <c r="K19" s="78">
        <v>1</v>
      </c>
    </row>
    <row r="20" spans="1:11" ht="7.5" customHeight="1" thickTop="1" thickBot="1" x14ac:dyDescent="0.3">
      <c r="A20" s="12"/>
      <c r="B20" s="11"/>
      <c r="C20" s="11"/>
      <c r="D20" s="12"/>
      <c r="E20" s="13"/>
      <c r="F20" s="12"/>
      <c r="G20" s="12"/>
      <c r="H20" s="23"/>
      <c r="I20" s="23"/>
      <c r="J20" s="12"/>
      <c r="K20" s="12"/>
    </row>
    <row r="21" spans="1:11" s="14" customFormat="1" ht="21" customHeight="1" thickTop="1" x14ac:dyDescent="0.25">
      <c r="A21" s="172" t="s">
        <v>4</v>
      </c>
      <c r="B21" s="174" t="s">
        <v>8</v>
      </c>
      <c r="C21" s="174" t="s">
        <v>23</v>
      </c>
      <c r="D21" s="174" t="s">
        <v>1</v>
      </c>
      <c r="E21" s="176" t="s">
        <v>22</v>
      </c>
      <c r="F21" s="174" t="s">
        <v>5</v>
      </c>
      <c r="G21" s="178" t="s">
        <v>26</v>
      </c>
      <c r="H21" s="180" t="s">
        <v>38</v>
      </c>
      <c r="I21" s="181"/>
      <c r="J21" s="184" t="s">
        <v>18</v>
      </c>
      <c r="K21" s="186" t="s">
        <v>9</v>
      </c>
    </row>
    <row r="22" spans="1:11" s="14" customFormat="1" ht="13.5" customHeight="1" thickBot="1" x14ac:dyDescent="0.3">
      <c r="A22" s="173"/>
      <c r="B22" s="175"/>
      <c r="C22" s="175"/>
      <c r="D22" s="175"/>
      <c r="E22" s="177"/>
      <c r="F22" s="175"/>
      <c r="G22" s="179"/>
      <c r="H22" s="182"/>
      <c r="I22" s="183"/>
      <c r="J22" s="185"/>
      <c r="K22" s="187"/>
    </row>
    <row r="23" spans="1:11" ht="21.75" customHeight="1" x14ac:dyDescent="0.25">
      <c r="A23" s="125">
        <v>1</v>
      </c>
      <c r="B23" s="125" t="s">
        <v>94</v>
      </c>
      <c r="C23" s="125" t="s">
        <v>95</v>
      </c>
      <c r="D23" s="125" t="s">
        <v>96</v>
      </c>
      <c r="E23" s="125" t="s">
        <v>97</v>
      </c>
      <c r="F23" s="125" t="s">
        <v>20</v>
      </c>
      <c r="G23" s="125" t="s">
        <v>87</v>
      </c>
      <c r="H23" s="127"/>
      <c r="I23" s="128"/>
      <c r="J23" s="84"/>
      <c r="K23" s="85"/>
    </row>
    <row r="24" spans="1:11" ht="21.75" customHeight="1" x14ac:dyDescent="0.25">
      <c r="A24" s="125">
        <v>2</v>
      </c>
      <c r="B24" s="125" t="s">
        <v>99</v>
      </c>
      <c r="C24" s="125" t="s">
        <v>100</v>
      </c>
      <c r="D24" s="125" t="s">
        <v>101</v>
      </c>
      <c r="E24" s="125" t="s">
        <v>102</v>
      </c>
      <c r="F24" s="125" t="s">
        <v>20</v>
      </c>
      <c r="G24" s="125" t="s">
        <v>87</v>
      </c>
      <c r="H24" s="99"/>
      <c r="I24" s="100"/>
      <c r="J24" s="84"/>
      <c r="K24" s="85"/>
    </row>
    <row r="25" spans="1:11" ht="21.75" customHeight="1" x14ac:dyDescent="0.25">
      <c r="A25" s="125">
        <v>3</v>
      </c>
      <c r="B25" s="125" t="s">
        <v>131</v>
      </c>
      <c r="C25" s="125" t="s">
        <v>132</v>
      </c>
      <c r="D25" s="125" t="s">
        <v>133</v>
      </c>
      <c r="E25" s="125" t="s">
        <v>134</v>
      </c>
      <c r="F25" s="125" t="s">
        <v>20</v>
      </c>
      <c r="G25" s="125" t="s">
        <v>87</v>
      </c>
      <c r="H25" s="99"/>
      <c r="I25" s="100"/>
      <c r="J25" s="84"/>
      <c r="K25" s="85"/>
    </row>
    <row r="26" spans="1:11" ht="21.75" customHeight="1" x14ac:dyDescent="0.25">
      <c r="A26" s="125">
        <v>4</v>
      </c>
      <c r="B26" s="125" t="s">
        <v>104</v>
      </c>
      <c r="C26" s="125" t="s">
        <v>105</v>
      </c>
      <c r="D26" s="125" t="s">
        <v>106</v>
      </c>
      <c r="E26" s="125" t="s">
        <v>107</v>
      </c>
      <c r="F26" s="125" t="s">
        <v>20</v>
      </c>
      <c r="G26" s="125" t="s">
        <v>76</v>
      </c>
      <c r="H26" s="99"/>
      <c r="I26" s="100"/>
      <c r="J26" s="84"/>
      <c r="K26" s="85"/>
    </row>
    <row r="27" spans="1:11" ht="21.75" customHeight="1" x14ac:dyDescent="0.25">
      <c r="A27" s="125">
        <v>5</v>
      </c>
      <c r="B27" s="125" t="s">
        <v>114</v>
      </c>
      <c r="C27" s="125" t="s">
        <v>115</v>
      </c>
      <c r="D27" s="125" t="s">
        <v>116</v>
      </c>
      <c r="E27" s="125" t="s">
        <v>117</v>
      </c>
      <c r="F27" s="125" t="s">
        <v>20</v>
      </c>
      <c r="G27" s="125" t="s">
        <v>118</v>
      </c>
      <c r="H27" s="99"/>
      <c r="I27" s="100"/>
      <c r="J27" s="84"/>
      <c r="K27" s="85"/>
    </row>
    <row r="28" spans="1:11" ht="21.75" customHeight="1" x14ac:dyDescent="0.25">
      <c r="A28" s="125">
        <v>6</v>
      </c>
      <c r="B28" s="125" t="s">
        <v>125</v>
      </c>
      <c r="C28" s="125" t="s">
        <v>126</v>
      </c>
      <c r="D28" s="125" t="s">
        <v>127</v>
      </c>
      <c r="E28" s="125" t="s">
        <v>128</v>
      </c>
      <c r="F28" s="125" t="s">
        <v>20</v>
      </c>
      <c r="G28" s="125" t="s">
        <v>129</v>
      </c>
      <c r="H28" s="99"/>
      <c r="I28" s="100"/>
      <c r="J28" s="84"/>
      <c r="K28" s="85"/>
    </row>
    <row r="29" spans="1:11" ht="21.75" customHeight="1" x14ac:dyDescent="0.25">
      <c r="A29" s="125">
        <v>7</v>
      </c>
      <c r="B29" s="125" t="s">
        <v>141</v>
      </c>
      <c r="C29" s="125" t="s">
        <v>142</v>
      </c>
      <c r="D29" s="125" t="s">
        <v>143</v>
      </c>
      <c r="E29" s="125" t="s">
        <v>144</v>
      </c>
      <c r="F29" s="125" t="s">
        <v>20</v>
      </c>
      <c r="G29" s="125" t="s">
        <v>145</v>
      </c>
      <c r="H29" s="99"/>
      <c r="I29" s="100"/>
      <c r="J29" s="84"/>
      <c r="K29" s="85"/>
    </row>
    <row r="30" spans="1:11" ht="21.75" customHeight="1" x14ac:dyDescent="0.25">
      <c r="A30" s="125">
        <v>8</v>
      </c>
      <c r="B30" s="125" t="s">
        <v>109</v>
      </c>
      <c r="C30" s="125" t="s">
        <v>110</v>
      </c>
      <c r="D30" s="125" t="s">
        <v>111</v>
      </c>
      <c r="E30" s="125" t="s">
        <v>112</v>
      </c>
      <c r="F30" s="125" t="s">
        <v>20</v>
      </c>
      <c r="G30" s="125" t="s">
        <v>87</v>
      </c>
      <c r="H30" s="99"/>
      <c r="I30" s="100"/>
      <c r="J30" s="84"/>
      <c r="K30" s="85"/>
    </row>
    <row r="31" spans="1:11" ht="21.75" customHeight="1" x14ac:dyDescent="0.25">
      <c r="A31" s="125">
        <v>9</v>
      </c>
      <c r="B31" s="125" t="s">
        <v>136</v>
      </c>
      <c r="C31" s="125" t="s">
        <v>137</v>
      </c>
      <c r="D31" s="125" t="s">
        <v>138</v>
      </c>
      <c r="E31" s="125" t="s">
        <v>139</v>
      </c>
      <c r="F31" s="125" t="s">
        <v>20</v>
      </c>
      <c r="G31" s="125" t="s">
        <v>129</v>
      </c>
      <c r="H31" s="99"/>
      <c r="I31" s="100"/>
      <c r="J31" s="84"/>
      <c r="K31" s="85"/>
    </row>
    <row r="32" spans="1:11" ht="21.75" customHeight="1" x14ac:dyDescent="0.25">
      <c r="A32" s="125">
        <v>10</v>
      </c>
      <c r="B32" s="125" t="s">
        <v>120</v>
      </c>
      <c r="C32" s="125" t="s">
        <v>121</v>
      </c>
      <c r="D32" s="125" t="s">
        <v>122</v>
      </c>
      <c r="E32" s="125" t="s">
        <v>123</v>
      </c>
      <c r="F32" s="125" t="s">
        <v>20</v>
      </c>
      <c r="G32" s="125" t="s">
        <v>87</v>
      </c>
      <c r="H32" s="99"/>
      <c r="I32" s="100"/>
      <c r="J32" s="84"/>
      <c r="K32" s="85"/>
    </row>
    <row r="33" spans="1:11" ht="21.75" customHeight="1" x14ac:dyDescent="0.25">
      <c r="A33" s="125">
        <v>11</v>
      </c>
      <c r="B33" s="125" t="s">
        <v>157</v>
      </c>
      <c r="C33" s="125" t="s">
        <v>158</v>
      </c>
      <c r="D33" s="125" t="s">
        <v>159</v>
      </c>
      <c r="E33" s="125" t="s">
        <v>160</v>
      </c>
      <c r="F33" s="125" t="s">
        <v>20</v>
      </c>
      <c r="G33" s="125" t="s">
        <v>129</v>
      </c>
      <c r="H33" s="99"/>
      <c r="I33" s="100"/>
      <c r="J33" s="84"/>
      <c r="K33" s="85"/>
    </row>
    <row r="34" spans="1:11" ht="21.75" customHeight="1" x14ac:dyDescent="0.25">
      <c r="A34" s="125">
        <v>12</v>
      </c>
      <c r="B34" s="125" t="s">
        <v>147</v>
      </c>
      <c r="C34" s="125" t="s">
        <v>148</v>
      </c>
      <c r="D34" s="125" t="s">
        <v>149</v>
      </c>
      <c r="E34" s="125" t="s">
        <v>150</v>
      </c>
      <c r="F34" s="125" t="s">
        <v>52</v>
      </c>
      <c r="G34" s="125" t="s">
        <v>129</v>
      </c>
      <c r="H34" s="99"/>
      <c r="I34" s="100"/>
      <c r="J34" s="84"/>
      <c r="K34" s="85"/>
    </row>
    <row r="35" spans="1:11" ht="21.75" customHeight="1" x14ac:dyDescent="0.25">
      <c r="A35" s="125">
        <v>13</v>
      </c>
      <c r="B35" s="125" t="s">
        <v>152</v>
      </c>
      <c r="C35" s="125" t="s">
        <v>153</v>
      </c>
      <c r="D35" s="125" t="s">
        <v>154</v>
      </c>
      <c r="E35" s="125" t="s">
        <v>155</v>
      </c>
      <c r="F35" s="125" t="s">
        <v>20</v>
      </c>
      <c r="G35" s="125" t="s">
        <v>145</v>
      </c>
      <c r="H35" s="99"/>
      <c r="I35" s="100"/>
      <c r="J35" s="84"/>
      <c r="K35" s="85"/>
    </row>
    <row r="36" spans="1:11" ht="5.25" customHeight="1" thickBot="1" x14ac:dyDescent="0.35">
      <c r="A36" s="24"/>
      <c r="B36" s="25"/>
      <c r="C36" s="25"/>
      <c r="D36" s="1"/>
      <c r="E36" s="26"/>
      <c r="F36" s="16"/>
      <c r="G36" s="16"/>
      <c r="H36" s="27"/>
      <c r="I36" s="27"/>
      <c r="J36" s="28"/>
      <c r="K36" s="28"/>
    </row>
    <row r="37" spans="1:11" ht="15" thickTop="1" x14ac:dyDescent="0.25">
      <c r="A37" s="147" t="s">
        <v>3</v>
      </c>
      <c r="B37" s="148"/>
      <c r="C37" s="148"/>
      <c r="D37" s="148"/>
      <c r="E37" s="55"/>
      <c r="F37" s="55"/>
      <c r="G37" s="149" t="s">
        <v>25</v>
      </c>
      <c r="H37" s="149"/>
      <c r="I37" s="148"/>
      <c r="J37" s="149"/>
      <c r="K37" s="150"/>
    </row>
    <row r="38" spans="1:11" x14ac:dyDescent="0.25">
      <c r="A38" s="69" t="s">
        <v>33</v>
      </c>
      <c r="B38" s="22"/>
      <c r="C38" s="22"/>
      <c r="D38" s="70"/>
      <c r="E38" s="30"/>
      <c r="F38" s="67"/>
      <c r="G38" s="29" t="s">
        <v>21</v>
      </c>
      <c r="H38" s="63">
        <f t="array" ref="H38">SUM(1/COUNTIF(G23:G35,G23:G35))</f>
        <v>5</v>
      </c>
      <c r="I38" s="73"/>
      <c r="J38" s="46" t="s">
        <v>19</v>
      </c>
      <c r="K38" s="76">
        <f>COUNTIF(F23:F35,"ЗМС")</f>
        <v>0</v>
      </c>
    </row>
    <row r="39" spans="1:11" x14ac:dyDescent="0.25">
      <c r="A39" s="69" t="s">
        <v>34</v>
      </c>
      <c r="B39" s="22"/>
      <c r="C39" s="22"/>
      <c r="D39" s="70"/>
      <c r="E39" s="2"/>
      <c r="F39" s="68"/>
      <c r="G39" s="31" t="s">
        <v>45</v>
      </c>
      <c r="H39" s="62">
        <f>H40+H43</f>
        <v>13</v>
      </c>
      <c r="I39" s="65"/>
      <c r="J39" s="46" t="s">
        <v>15</v>
      </c>
      <c r="K39" s="76">
        <f>COUNTIF(F23:F35,"МСМК")</f>
        <v>0</v>
      </c>
    </row>
    <row r="40" spans="1:11" x14ac:dyDescent="0.25">
      <c r="A40" s="69" t="s">
        <v>35</v>
      </c>
      <c r="B40" s="22"/>
      <c r="C40" s="22"/>
      <c r="D40" s="70"/>
      <c r="E40" s="2"/>
      <c r="F40" s="68"/>
      <c r="G40" s="31" t="s">
        <v>46</v>
      </c>
      <c r="H40" s="62">
        <f>H41+H42+H44</f>
        <v>13</v>
      </c>
      <c r="I40" s="65"/>
      <c r="J40" s="46" t="s">
        <v>17</v>
      </c>
      <c r="K40" s="76">
        <f>COUNTIF(F23:F35,"МС")</f>
        <v>0</v>
      </c>
    </row>
    <row r="41" spans="1:11" x14ac:dyDescent="0.25">
      <c r="A41" s="69" t="s">
        <v>36</v>
      </c>
      <c r="B41" s="22"/>
      <c r="C41" s="22"/>
      <c r="D41" s="70"/>
      <c r="E41" s="2"/>
      <c r="F41" s="68"/>
      <c r="G41" s="31" t="s">
        <v>40</v>
      </c>
      <c r="H41" s="63">
        <f>COUNT(A23:A35)</f>
        <v>13</v>
      </c>
      <c r="I41" s="64"/>
      <c r="J41" s="46" t="s">
        <v>20</v>
      </c>
      <c r="K41" s="76">
        <f>COUNTIF(F23:F35,"КМС")</f>
        <v>12</v>
      </c>
    </row>
    <row r="42" spans="1:11" x14ac:dyDescent="0.25">
      <c r="A42" s="69"/>
      <c r="B42" s="22"/>
      <c r="C42" s="22"/>
      <c r="D42" s="70"/>
      <c r="E42" s="2"/>
      <c r="F42" s="68"/>
      <c r="G42" s="31" t="s">
        <v>41</v>
      </c>
      <c r="H42" s="63">
        <f>COUNTIF(A23:A35,"НФ")</f>
        <v>0</v>
      </c>
      <c r="I42" s="64"/>
      <c r="J42" s="104" t="s">
        <v>52</v>
      </c>
      <c r="K42" s="76">
        <f>COUNTIF(F23:F35,"1 сп.р.")</f>
        <v>1</v>
      </c>
    </row>
    <row r="43" spans="1:11" x14ac:dyDescent="0.25">
      <c r="A43" s="69"/>
      <c r="B43" s="22"/>
      <c r="C43" s="22"/>
      <c r="D43" s="70"/>
      <c r="E43" s="2"/>
      <c r="F43" s="68"/>
      <c r="G43" s="31" t="s">
        <v>42</v>
      </c>
      <c r="H43" s="48">
        <f>COUNTIF(A23:A35,"НС")</f>
        <v>0</v>
      </c>
      <c r="I43" s="66"/>
      <c r="J43" s="103" t="s">
        <v>54</v>
      </c>
      <c r="K43" s="76">
        <f>COUNTIF(F23:F35,"2 сп.р.")</f>
        <v>0</v>
      </c>
    </row>
    <row r="44" spans="1:11" x14ac:dyDescent="0.25">
      <c r="A44" s="69"/>
      <c r="B44" s="22"/>
      <c r="C44" s="22"/>
      <c r="D44" s="70"/>
      <c r="E44" s="33"/>
      <c r="F44" s="74"/>
      <c r="G44" s="31" t="s">
        <v>43</v>
      </c>
      <c r="H44" s="48">
        <f>COUNTIF(A23:A35,"ДСКВ")</f>
        <v>0</v>
      </c>
      <c r="I44" s="75"/>
      <c r="J44" s="102" t="s">
        <v>53</v>
      </c>
      <c r="K44" s="76">
        <f>COUNTIF(F23:F35,"3 сп.р.")</f>
        <v>0</v>
      </c>
    </row>
    <row r="45" spans="1:11" ht="9.75" customHeight="1" x14ac:dyDescent="0.25">
      <c r="A45" s="34"/>
      <c r="K45" s="35"/>
    </row>
    <row r="46" spans="1:11" ht="15.6" x14ac:dyDescent="0.25">
      <c r="A46" s="131" t="s">
        <v>2</v>
      </c>
      <c r="B46" s="132"/>
      <c r="C46" s="132"/>
      <c r="D46" s="132"/>
      <c r="E46" s="133" t="s">
        <v>7</v>
      </c>
      <c r="F46" s="133"/>
      <c r="G46" s="133"/>
      <c r="H46" s="133"/>
      <c r="I46" s="133" t="s">
        <v>37</v>
      </c>
      <c r="J46" s="133"/>
      <c r="K46" s="134"/>
    </row>
    <row r="47" spans="1:11" x14ac:dyDescent="0.25">
      <c r="A47" s="34"/>
      <c r="B47" s="2"/>
      <c r="C47" s="2"/>
      <c r="E47" s="2"/>
      <c r="F47" s="30"/>
      <c r="G47" s="30"/>
      <c r="H47" s="30"/>
      <c r="I47" s="30"/>
      <c r="J47" s="30"/>
      <c r="K47" s="39"/>
    </row>
    <row r="48" spans="1:11" x14ac:dyDescent="0.25">
      <c r="A48" s="36"/>
      <c r="D48" s="37"/>
      <c r="E48" s="71"/>
      <c r="F48" s="37"/>
      <c r="G48" s="37"/>
      <c r="H48" s="72"/>
      <c r="I48" s="72"/>
      <c r="J48" s="37"/>
      <c r="K48" s="38"/>
    </row>
    <row r="49" spans="1:26" x14ac:dyDescent="0.25">
      <c r="A49" s="36"/>
      <c r="D49" s="37"/>
      <c r="E49" s="71"/>
      <c r="F49" s="37"/>
      <c r="G49" s="37"/>
      <c r="H49" s="72"/>
      <c r="I49" s="72"/>
      <c r="J49" s="37"/>
      <c r="K49" s="38"/>
    </row>
    <row r="50" spans="1:26" x14ac:dyDescent="0.25">
      <c r="A50" s="36"/>
      <c r="D50" s="37"/>
      <c r="E50" s="71"/>
      <c r="F50" s="37"/>
      <c r="G50" s="37"/>
      <c r="H50" s="72"/>
      <c r="I50" s="72"/>
      <c r="J50" s="37"/>
      <c r="K50" s="38"/>
    </row>
    <row r="51" spans="1:26" x14ac:dyDescent="0.25">
      <c r="A51" s="36"/>
      <c r="D51" s="37"/>
      <c r="E51" s="71"/>
      <c r="F51" s="37"/>
      <c r="G51" s="37"/>
      <c r="H51" s="72"/>
      <c r="I51" s="72"/>
      <c r="J51" s="37"/>
      <c r="K51" s="38"/>
    </row>
    <row r="52" spans="1:26" ht="16.2" thickBot="1" x14ac:dyDescent="0.3">
      <c r="A52" s="135" t="str">
        <f>G18</f>
        <v>БУКОВА О.Ю.. (IК, г. Пенза)</v>
      </c>
      <c r="B52" s="136"/>
      <c r="C52" s="136"/>
      <c r="D52" s="136"/>
      <c r="E52" s="136" t="str">
        <f>G17</f>
        <v>ДЫШАКОВ А.С. (ВК, г.Москва)</v>
      </c>
      <c r="F52" s="136"/>
      <c r="G52" s="136"/>
      <c r="H52" s="136"/>
      <c r="I52" s="136" t="str">
        <f>G19</f>
        <v>КОЧЕТКОВ Д.А. (ВК, г. Саранск)</v>
      </c>
      <c r="J52" s="136"/>
      <c r="K52" s="137"/>
    </row>
    <row r="53" spans="1:26" s="15" customFormat="1" ht="14.4" thickTop="1" x14ac:dyDescent="0.25">
      <c r="A53" s="2"/>
      <c r="B53" s="37"/>
      <c r="C53" s="37"/>
      <c r="D53" s="2"/>
      <c r="F53" s="2"/>
      <c r="G53" s="2"/>
      <c r="H53" s="32"/>
      <c r="I53" s="3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51" customFormat="1" ht="18" x14ac:dyDescent="0.25">
      <c r="B54" s="52"/>
      <c r="C54" s="52"/>
      <c r="E54" s="53"/>
      <c r="H54" s="54"/>
      <c r="I54" s="54"/>
    </row>
    <row r="55" spans="1:26" ht="21" x14ac:dyDescent="0.25">
      <c r="A55" s="49"/>
      <c r="B55" s="49"/>
      <c r="C55" s="50"/>
      <c r="D55" s="129"/>
      <c r="E55" s="129"/>
      <c r="F55" s="129"/>
      <c r="G55" s="129"/>
    </row>
    <row r="56" spans="1:26" ht="18" x14ac:dyDescent="0.25">
      <c r="D56" s="51"/>
    </row>
  </sheetData>
  <autoFilter ref="A21:G35">
    <sortState ref="A24:G57">
      <sortCondition ref="A21:A57"/>
    </sortState>
  </autoFilter>
  <sortState ref="A23:G37">
    <sortCondition ref="A23:A37"/>
  </sortState>
  <mergeCells count="3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I22"/>
    <mergeCell ref="J21:J22"/>
    <mergeCell ref="K21:K22"/>
    <mergeCell ref="D55:G55"/>
    <mergeCell ref="A37:D37"/>
    <mergeCell ref="G37:K37"/>
    <mergeCell ref="A46:D46"/>
    <mergeCell ref="E46:H46"/>
    <mergeCell ref="I46:K46"/>
    <mergeCell ref="A52:D52"/>
    <mergeCell ref="E52:H52"/>
    <mergeCell ref="I52:K52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topLeftCell="A17" zoomScaleNormal="100" zoomScaleSheetLayoutView="100" workbookViewId="0">
      <selection activeCell="B23" sqref="B23:G26"/>
    </sheetView>
  </sheetViews>
  <sheetFormatPr defaultRowHeight="13.8" x14ac:dyDescent="0.25"/>
  <cols>
    <col min="1" max="1" width="7" style="2" customWidth="1"/>
    <col min="2" max="2" width="7.88671875" style="37" customWidth="1"/>
    <col min="3" max="3" width="14.6640625" style="37" customWidth="1"/>
    <col min="4" max="4" width="23.5546875" style="2" customWidth="1"/>
    <col min="5" max="5" width="11.6640625" style="15" customWidth="1"/>
    <col min="6" max="6" width="10.33203125" style="2" customWidth="1"/>
    <col min="7" max="7" width="32" style="2" customWidth="1"/>
    <col min="8" max="9" width="15.33203125" style="32" customWidth="1"/>
    <col min="10" max="10" width="15.33203125" style="2" customWidth="1"/>
    <col min="11" max="11" width="18.6640625" style="2" customWidth="1"/>
  </cols>
  <sheetData>
    <row r="1" spans="1:11" ht="2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1" x14ac:dyDescent="0.25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1" x14ac:dyDescent="0.25">
      <c r="A3" s="151" t="s">
        <v>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1" x14ac:dyDescent="0.25">
      <c r="A4" s="151" t="s">
        <v>60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21" x14ac:dyDescent="0.25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28.8" x14ac:dyDescent="0.25">
      <c r="A6" s="159" t="s">
        <v>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21" x14ac:dyDescent="0.25">
      <c r="A7" s="160" t="s">
        <v>11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ht="21.6" thickBot="1" x14ac:dyDescent="0.3">
      <c r="A8" s="161" t="s">
        <v>24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8.600000000000001" thickTop="1" x14ac:dyDescent="0.25">
      <c r="A9" s="162" t="s">
        <v>16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x14ac:dyDescent="0.25">
      <c r="A10" s="152" t="s">
        <v>47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</row>
    <row r="11" spans="1:11" ht="18" x14ac:dyDescent="0.25">
      <c r="A11" s="152" t="s">
        <v>68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1" ht="21" x14ac:dyDescent="0.25">
      <c r="A12" s="144" t="s">
        <v>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ht="15.6" x14ac:dyDescent="0.25">
      <c r="A13" s="155" t="s">
        <v>62</v>
      </c>
      <c r="B13" s="156"/>
      <c r="C13" s="156"/>
      <c r="D13" s="156"/>
      <c r="E13" s="3"/>
      <c r="F13" s="79" t="s">
        <v>56</v>
      </c>
      <c r="G13" s="79"/>
      <c r="H13" s="17"/>
      <c r="I13" s="17"/>
      <c r="J13" s="4"/>
      <c r="K13" s="5" t="s">
        <v>55</v>
      </c>
    </row>
    <row r="14" spans="1:11" ht="15.6" x14ac:dyDescent="0.25">
      <c r="A14" s="157" t="s">
        <v>67</v>
      </c>
      <c r="B14" s="158"/>
      <c r="C14" s="158"/>
      <c r="D14" s="158"/>
      <c r="E14" s="6"/>
      <c r="F14" s="42" t="s">
        <v>57</v>
      </c>
      <c r="G14" s="42"/>
      <c r="H14" s="18"/>
      <c r="I14" s="18"/>
      <c r="J14" s="7"/>
      <c r="K14" s="8" t="s">
        <v>70</v>
      </c>
    </row>
    <row r="15" spans="1:11" ht="14.4" x14ac:dyDescent="0.25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11" ht="14.4" x14ac:dyDescent="0.25">
      <c r="A16" s="19" t="s">
        <v>12</v>
      </c>
      <c r="B16" s="9"/>
      <c r="C16" s="9"/>
      <c r="D16" s="20"/>
      <c r="E16" s="21"/>
      <c r="F16" s="20"/>
      <c r="G16" s="20"/>
      <c r="H16" s="56" t="s">
        <v>29</v>
      </c>
      <c r="I16" s="57"/>
      <c r="J16" s="57"/>
      <c r="K16" s="58"/>
    </row>
    <row r="17" spans="1:11" ht="14.4" x14ac:dyDescent="0.25">
      <c r="A17" s="19" t="s">
        <v>13</v>
      </c>
      <c r="B17" s="9"/>
      <c r="C17" s="9"/>
      <c r="D17" s="10"/>
      <c r="E17" s="41"/>
      <c r="F17" s="22"/>
      <c r="G17" s="59" t="s">
        <v>71</v>
      </c>
      <c r="H17" s="56" t="s">
        <v>31</v>
      </c>
      <c r="I17" s="57"/>
      <c r="J17" s="57"/>
      <c r="K17" s="77" t="s">
        <v>64</v>
      </c>
    </row>
    <row r="18" spans="1:11" ht="14.4" x14ac:dyDescent="0.25">
      <c r="A18" s="19" t="s">
        <v>14</v>
      </c>
      <c r="B18" s="9"/>
      <c r="C18" s="9"/>
      <c r="D18" s="10"/>
      <c r="E18" s="41"/>
      <c r="F18" s="22"/>
      <c r="G18" s="59" t="s">
        <v>50</v>
      </c>
      <c r="H18" s="56" t="s">
        <v>32</v>
      </c>
      <c r="I18" s="57"/>
      <c r="J18" s="57"/>
      <c r="K18" s="77" t="s">
        <v>65</v>
      </c>
    </row>
    <row r="19" spans="1:11" ht="15" thickBot="1" x14ac:dyDescent="0.3">
      <c r="A19" s="19" t="s">
        <v>10</v>
      </c>
      <c r="B19" s="43"/>
      <c r="C19" s="43"/>
      <c r="D19" s="22"/>
      <c r="F19" s="45"/>
      <c r="G19" s="60" t="s">
        <v>51</v>
      </c>
      <c r="H19" s="44" t="s">
        <v>30</v>
      </c>
      <c r="I19" s="61"/>
      <c r="J19" s="40"/>
      <c r="K19" s="78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3"/>
      <c r="I20" s="23"/>
      <c r="J20" s="12"/>
      <c r="K20" s="12"/>
    </row>
    <row r="21" spans="1:11" thickTop="1" x14ac:dyDescent="0.25">
      <c r="A21" s="172" t="s">
        <v>4</v>
      </c>
      <c r="B21" s="174" t="s">
        <v>8</v>
      </c>
      <c r="C21" s="174" t="s">
        <v>23</v>
      </c>
      <c r="D21" s="174" t="s">
        <v>1</v>
      </c>
      <c r="E21" s="176" t="s">
        <v>22</v>
      </c>
      <c r="F21" s="174" t="s">
        <v>5</v>
      </c>
      <c r="G21" s="178" t="s">
        <v>26</v>
      </c>
      <c r="H21" s="180" t="s">
        <v>38</v>
      </c>
      <c r="I21" s="181"/>
      <c r="J21" s="184" t="s">
        <v>18</v>
      </c>
      <c r="K21" s="186" t="s">
        <v>9</v>
      </c>
    </row>
    <row r="22" spans="1:11" thickBot="1" x14ac:dyDescent="0.3">
      <c r="A22" s="188"/>
      <c r="B22" s="189"/>
      <c r="C22" s="189"/>
      <c r="D22" s="189"/>
      <c r="E22" s="190"/>
      <c r="F22" s="189"/>
      <c r="G22" s="191"/>
      <c r="H22" s="182"/>
      <c r="I22" s="183"/>
      <c r="J22" s="185"/>
      <c r="K22" s="187"/>
    </row>
    <row r="23" spans="1:11" ht="15.6" x14ac:dyDescent="0.3">
      <c r="A23" s="83">
        <v>1</v>
      </c>
      <c r="B23" s="126" t="s">
        <v>78</v>
      </c>
      <c r="C23" s="126" t="s">
        <v>79</v>
      </c>
      <c r="D23" s="126" t="s">
        <v>80</v>
      </c>
      <c r="E23" s="126" t="s">
        <v>81</v>
      </c>
      <c r="F23" s="126" t="s">
        <v>20</v>
      </c>
      <c r="G23" s="126" t="s">
        <v>76</v>
      </c>
      <c r="H23" s="170"/>
      <c r="I23" s="171"/>
      <c r="J23" s="84"/>
      <c r="K23" s="85"/>
    </row>
    <row r="24" spans="1:11" ht="15.6" x14ac:dyDescent="0.3">
      <c r="A24" s="83">
        <v>2</v>
      </c>
      <c r="B24" s="126" t="s">
        <v>83</v>
      </c>
      <c r="C24" s="126" t="s">
        <v>84</v>
      </c>
      <c r="D24" s="126" t="s">
        <v>85</v>
      </c>
      <c r="E24" s="126" t="s">
        <v>86</v>
      </c>
      <c r="F24" s="126" t="s">
        <v>20</v>
      </c>
      <c r="G24" s="126" t="s">
        <v>87</v>
      </c>
      <c r="H24" s="99"/>
      <c r="I24" s="100"/>
      <c r="J24" s="84"/>
      <c r="K24" s="85"/>
    </row>
    <row r="25" spans="1:11" ht="15.6" x14ac:dyDescent="0.3">
      <c r="A25" s="83">
        <v>3</v>
      </c>
      <c r="B25" s="126" t="s">
        <v>72</v>
      </c>
      <c r="C25" s="126" t="s">
        <v>73</v>
      </c>
      <c r="D25" s="126" t="s">
        <v>74</v>
      </c>
      <c r="E25" s="126" t="s">
        <v>75</v>
      </c>
      <c r="F25" s="126" t="s">
        <v>20</v>
      </c>
      <c r="G25" s="126" t="s">
        <v>76</v>
      </c>
      <c r="H25" s="99"/>
      <c r="I25" s="100"/>
      <c r="J25" s="84"/>
      <c r="K25" s="85"/>
    </row>
    <row r="26" spans="1:11" ht="15.6" x14ac:dyDescent="0.3">
      <c r="A26" s="83">
        <v>4</v>
      </c>
      <c r="B26" s="126" t="s">
        <v>89</v>
      </c>
      <c r="C26" s="126" t="s">
        <v>90</v>
      </c>
      <c r="D26" s="126" t="s">
        <v>91</v>
      </c>
      <c r="E26" s="126" t="s">
        <v>92</v>
      </c>
      <c r="F26" s="126" t="s">
        <v>20</v>
      </c>
      <c r="G26" s="126" t="s">
        <v>87</v>
      </c>
      <c r="H26" s="99"/>
      <c r="I26" s="100"/>
      <c r="J26" s="84"/>
      <c r="K26" s="85"/>
    </row>
    <row r="27" spans="1:11" ht="16.2" thickBot="1" x14ac:dyDescent="0.35">
      <c r="A27" s="24"/>
      <c r="B27" s="25"/>
      <c r="C27" s="25"/>
      <c r="D27" s="1"/>
      <c r="E27" s="26"/>
      <c r="F27" s="16"/>
      <c r="G27" s="16"/>
      <c r="H27" s="27"/>
      <c r="I27" s="27"/>
      <c r="J27" s="28"/>
      <c r="K27" s="28"/>
    </row>
    <row r="28" spans="1:11" ht="15" thickTop="1" x14ac:dyDescent="0.25">
      <c r="A28" s="147" t="s">
        <v>3</v>
      </c>
      <c r="B28" s="148"/>
      <c r="C28" s="148"/>
      <c r="D28" s="148"/>
      <c r="E28" s="55"/>
      <c r="F28" s="55"/>
      <c r="G28" s="149" t="s">
        <v>25</v>
      </c>
      <c r="H28" s="149"/>
      <c r="I28" s="148"/>
      <c r="J28" s="149"/>
      <c r="K28" s="150"/>
    </row>
    <row r="29" spans="1:11" x14ac:dyDescent="0.25">
      <c r="A29" s="69" t="s">
        <v>33</v>
      </c>
      <c r="B29" s="22"/>
      <c r="C29" s="22"/>
      <c r="D29" s="70"/>
      <c r="E29" s="30"/>
      <c r="F29" s="67"/>
      <c r="G29" s="29" t="s">
        <v>21</v>
      </c>
      <c r="H29" s="63">
        <f t="array" ref="H29">SUM(1/COUNTIF(G23:G26,G23:G26))</f>
        <v>2</v>
      </c>
      <c r="I29" s="73"/>
      <c r="J29" s="46" t="s">
        <v>19</v>
      </c>
      <c r="K29" s="76">
        <f>COUNTIF(F23:F26,"ЗМС")</f>
        <v>0</v>
      </c>
    </row>
    <row r="30" spans="1:11" x14ac:dyDescent="0.25">
      <c r="A30" s="69" t="s">
        <v>34</v>
      </c>
      <c r="B30" s="22"/>
      <c r="C30" s="22"/>
      <c r="D30" s="70"/>
      <c r="E30" s="2"/>
      <c r="F30" s="68"/>
      <c r="G30" s="31" t="s">
        <v>45</v>
      </c>
      <c r="H30" s="62">
        <f>H31+H34</f>
        <v>4</v>
      </c>
      <c r="I30" s="65"/>
      <c r="J30" s="46" t="s">
        <v>15</v>
      </c>
      <c r="K30" s="76">
        <f>COUNTIF(F23:F26,"МСМК")</f>
        <v>0</v>
      </c>
    </row>
    <row r="31" spans="1:11" x14ac:dyDescent="0.25">
      <c r="A31" s="69" t="s">
        <v>35</v>
      </c>
      <c r="B31" s="22"/>
      <c r="C31" s="22"/>
      <c r="D31" s="70"/>
      <c r="E31" s="2"/>
      <c r="F31" s="68"/>
      <c r="G31" s="31" t="s">
        <v>46</v>
      </c>
      <c r="H31" s="62">
        <f>H32+H33+H35</f>
        <v>4</v>
      </c>
      <c r="I31" s="65"/>
      <c r="J31" s="46" t="s">
        <v>17</v>
      </c>
      <c r="K31" s="76">
        <f>COUNTIF(F23:F26,"МС")</f>
        <v>0</v>
      </c>
    </row>
    <row r="32" spans="1:11" x14ac:dyDescent="0.25">
      <c r="A32" s="69" t="s">
        <v>36</v>
      </c>
      <c r="B32" s="22"/>
      <c r="C32" s="22"/>
      <c r="D32" s="70"/>
      <c r="E32" s="2"/>
      <c r="F32" s="68"/>
      <c r="G32" s="31" t="s">
        <v>40</v>
      </c>
      <c r="H32" s="63">
        <f>COUNT(A23:A26)</f>
        <v>4</v>
      </c>
      <c r="I32" s="64"/>
      <c r="J32" s="46" t="s">
        <v>20</v>
      </c>
      <c r="K32" s="76">
        <f>COUNTIF(F23:F26,"КМС")</f>
        <v>4</v>
      </c>
    </row>
    <row r="33" spans="1:11" x14ac:dyDescent="0.25">
      <c r="A33" s="69"/>
      <c r="B33" s="22"/>
      <c r="C33" s="22"/>
      <c r="D33" s="70"/>
      <c r="E33" s="2"/>
      <c r="F33" s="68"/>
      <c r="G33" s="31" t="s">
        <v>41</v>
      </c>
      <c r="H33" s="63">
        <f>COUNTIF(A23:A26,"НФ")</f>
        <v>0</v>
      </c>
      <c r="I33" s="64"/>
      <c r="J33" s="101" t="s">
        <v>52</v>
      </c>
      <c r="K33" s="76">
        <f>COUNTIF(F23:F26,"1 сп.р.")</f>
        <v>0</v>
      </c>
    </row>
    <row r="34" spans="1:11" x14ac:dyDescent="0.25">
      <c r="A34" s="69"/>
      <c r="B34" s="22"/>
      <c r="C34" s="22"/>
      <c r="D34" s="70"/>
      <c r="E34" s="2"/>
      <c r="F34" s="68"/>
      <c r="G34" s="31" t="s">
        <v>42</v>
      </c>
      <c r="H34" s="48">
        <f>COUNTIF(A23:A26,"НС")</f>
        <v>0</v>
      </c>
      <c r="I34" s="66"/>
      <c r="J34" s="47" t="s">
        <v>54</v>
      </c>
      <c r="K34" s="76">
        <f>COUNTIF(F23:F26,"2 сп.р.")</f>
        <v>0</v>
      </c>
    </row>
    <row r="35" spans="1:11" x14ac:dyDescent="0.25">
      <c r="A35" s="69"/>
      <c r="B35" s="22"/>
      <c r="C35" s="22"/>
      <c r="D35" s="70"/>
      <c r="E35" s="33"/>
      <c r="F35" s="74"/>
      <c r="G35" s="31" t="s">
        <v>43</v>
      </c>
      <c r="H35" s="48">
        <f>COUNTIF(A23:A26,"ДСКВ")</f>
        <v>0</v>
      </c>
      <c r="I35" s="75"/>
      <c r="J35" s="102" t="s">
        <v>53</v>
      </c>
      <c r="K35" s="76">
        <f>COUNTIF(F23:F26,"3 сп.р.")</f>
        <v>0</v>
      </c>
    </row>
    <row r="36" spans="1:11" x14ac:dyDescent="0.25">
      <c r="A36" s="34"/>
      <c r="K36" s="35"/>
    </row>
    <row r="37" spans="1:11" ht="15.6" x14ac:dyDescent="0.25">
      <c r="A37" s="131" t="s">
        <v>2</v>
      </c>
      <c r="B37" s="132"/>
      <c r="C37" s="132"/>
      <c r="D37" s="132"/>
      <c r="E37" s="133" t="s">
        <v>7</v>
      </c>
      <c r="F37" s="133"/>
      <c r="G37" s="133"/>
      <c r="H37" s="133"/>
      <c r="I37" s="133" t="s">
        <v>37</v>
      </c>
      <c r="J37" s="133"/>
      <c r="K37" s="134"/>
    </row>
    <row r="38" spans="1:11" x14ac:dyDescent="0.25">
      <c r="A38" s="34"/>
      <c r="B38" s="2"/>
      <c r="C38" s="2"/>
      <c r="E38" s="2"/>
      <c r="F38" s="30"/>
      <c r="G38" s="30"/>
      <c r="H38" s="30"/>
      <c r="I38" s="30"/>
      <c r="J38" s="30"/>
      <c r="K38" s="39"/>
    </row>
    <row r="39" spans="1:11" x14ac:dyDescent="0.25">
      <c r="A39" s="36"/>
      <c r="D39" s="37"/>
      <c r="E39" s="71"/>
      <c r="F39" s="37"/>
      <c r="G39" s="37"/>
      <c r="H39" s="72"/>
      <c r="I39" s="72"/>
      <c r="J39" s="37"/>
      <c r="K39" s="38"/>
    </row>
    <row r="40" spans="1:11" x14ac:dyDescent="0.25">
      <c r="A40" s="36"/>
      <c r="D40" s="37"/>
      <c r="E40" s="71"/>
      <c r="F40" s="37"/>
      <c r="G40" s="37"/>
      <c r="H40" s="72"/>
      <c r="I40" s="72"/>
      <c r="J40" s="37"/>
      <c r="K40" s="38"/>
    </row>
    <row r="41" spans="1:11" x14ac:dyDescent="0.25">
      <c r="A41" s="36"/>
      <c r="D41" s="37"/>
      <c r="E41" s="71"/>
      <c r="F41" s="37"/>
      <c r="G41" s="37"/>
      <c r="H41" s="72"/>
      <c r="I41" s="72"/>
      <c r="J41" s="37"/>
      <c r="K41" s="38"/>
    </row>
    <row r="42" spans="1:11" x14ac:dyDescent="0.25">
      <c r="A42" s="36"/>
      <c r="D42" s="37"/>
      <c r="E42" s="71"/>
      <c r="F42" s="37"/>
      <c r="G42" s="37"/>
      <c r="H42" s="72"/>
      <c r="I42" s="72"/>
      <c r="J42" s="37"/>
      <c r="K42" s="38"/>
    </row>
    <row r="43" spans="1:11" ht="16.2" thickBot="1" x14ac:dyDescent="0.3">
      <c r="A43" s="135" t="str">
        <f>G18</f>
        <v>БУКОВА О.Ю.. (IК, г. Пенза)</v>
      </c>
      <c r="B43" s="136"/>
      <c r="C43" s="136"/>
      <c r="D43" s="136"/>
      <c r="E43" s="136" t="str">
        <f>G17</f>
        <v>ДЫШАКОВ А.С. (ВК, г.Москва)</v>
      </c>
      <c r="F43" s="136"/>
      <c r="G43" s="136"/>
      <c r="H43" s="136"/>
      <c r="I43" s="136" t="str">
        <f>G19</f>
        <v>КОЧЕТКОВ Д.А. (ВК, г. Саранск)</v>
      </c>
      <c r="J43" s="136"/>
      <c r="K43" s="137"/>
    </row>
    <row r="44" spans="1:11" ht="14.4" thickTop="1" x14ac:dyDescent="0.25"/>
    <row r="45" spans="1:11" ht="18" x14ac:dyDescent="0.25">
      <c r="A45" s="51"/>
      <c r="B45" s="52"/>
      <c r="C45" s="52"/>
      <c r="D45" s="51"/>
      <c r="E45" s="53"/>
      <c r="F45" s="51"/>
      <c r="G45" s="51"/>
      <c r="H45" s="54"/>
      <c r="I45" s="54"/>
      <c r="J45" s="51"/>
      <c r="K45" s="51"/>
    </row>
    <row r="46" spans="1:11" ht="21" x14ac:dyDescent="0.25">
      <c r="A46" s="49"/>
      <c r="B46" s="49"/>
      <c r="C46" s="50"/>
      <c r="D46" s="129"/>
      <c r="E46" s="129"/>
      <c r="F46" s="129"/>
      <c r="G46" s="129"/>
    </row>
    <row r="47" spans="1:11" ht="18" x14ac:dyDescent="0.25">
      <c r="D47" s="51"/>
    </row>
  </sheetData>
  <autoFilter ref="A21:G22">
    <sortState ref="A24:G26">
      <sortCondition ref="A21:A22"/>
    </sortState>
  </autoFilter>
  <mergeCells count="3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I22"/>
    <mergeCell ref="J21:J22"/>
    <mergeCell ref="K21:K22"/>
    <mergeCell ref="H23:I23"/>
    <mergeCell ref="A43:D43"/>
    <mergeCell ref="E43:H43"/>
    <mergeCell ref="I43:K43"/>
    <mergeCell ref="D46:G46"/>
    <mergeCell ref="A28:D28"/>
    <mergeCell ref="G28:K28"/>
    <mergeCell ref="A37:D37"/>
    <mergeCell ref="E37:H37"/>
    <mergeCell ref="I37:K37"/>
  </mergeCells>
  <pageMargins left="0.7" right="0.7" top="0.75" bottom="0.75" header="0.3" footer="0.3"/>
  <pageSetup paperSize="9" scale="52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topLeftCell="A20" zoomScaleNormal="100" zoomScaleSheetLayoutView="100" workbookViewId="0">
      <selection activeCell="B22" sqref="B22:G34"/>
    </sheetView>
  </sheetViews>
  <sheetFormatPr defaultRowHeight="13.8" x14ac:dyDescent="0.25"/>
  <cols>
    <col min="1" max="1" width="7" style="2" customWidth="1"/>
    <col min="2" max="2" width="7.88671875" style="37" customWidth="1"/>
    <col min="3" max="3" width="14.6640625" style="37" customWidth="1"/>
    <col min="4" max="4" width="23.5546875" style="2" customWidth="1"/>
    <col min="5" max="5" width="11.6640625" style="15" customWidth="1"/>
    <col min="6" max="6" width="10.33203125" style="2" customWidth="1"/>
    <col min="7" max="7" width="31.109375" style="2" customWidth="1"/>
    <col min="8" max="9" width="15.33203125" style="32" customWidth="1"/>
    <col min="10" max="10" width="15.33203125" style="2" customWidth="1"/>
    <col min="11" max="11" width="18.6640625" style="2" customWidth="1"/>
  </cols>
  <sheetData>
    <row r="1" spans="1:11" ht="2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1" x14ac:dyDescent="0.25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1" x14ac:dyDescent="0.25">
      <c r="A3" s="151" t="s">
        <v>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1" x14ac:dyDescent="0.25">
      <c r="A4" s="151" t="s">
        <v>60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21" x14ac:dyDescent="0.25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28.8" x14ac:dyDescent="0.25">
      <c r="A6" s="159" t="s">
        <v>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21" x14ac:dyDescent="0.25">
      <c r="A7" s="160" t="s">
        <v>11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ht="21.6" thickBot="1" x14ac:dyDescent="0.3">
      <c r="A8" s="161" t="s">
        <v>24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8.600000000000001" thickTop="1" x14ac:dyDescent="0.25">
      <c r="A9" s="162" t="s">
        <v>16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x14ac:dyDescent="0.25">
      <c r="A10" s="152" t="s">
        <v>47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</row>
    <row r="11" spans="1:11" ht="18" x14ac:dyDescent="0.25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1" ht="21" x14ac:dyDescent="0.25">
      <c r="A12" s="144" t="s">
        <v>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ht="15.6" x14ac:dyDescent="0.25">
      <c r="A13" s="155" t="s">
        <v>62</v>
      </c>
      <c r="B13" s="156"/>
      <c r="C13" s="156"/>
      <c r="D13" s="156"/>
      <c r="E13" s="3"/>
      <c r="F13" s="79" t="s">
        <v>56</v>
      </c>
      <c r="G13" s="79"/>
      <c r="H13" s="17"/>
      <c r="I13" s="17"/>
      <c r="J13" s="4"/>
      <c r="K13" s="5" t="s">
        <v>55</v>
      </c>
    </row>
    <row r="14" spans="1:11" ht="15.6" x14ac:dyDescent="0.25">
      <c r="A14" s="157" t="s">
        <v>67</v>
      </c>
      <c r="B14" s="158"/>
      <c r="C14" s="158"/>
      <c r="D14" s="158"/>
      <c r="E14" s="6"/>
      <c r="F14" s="42" t="s">
        <v>57</v>
      </c>
      <c r="G14" s="42"/>
      <c r="H14" s="18"/>
      <c r="I14" s="18"/>
      <c r="J14" s="7"/>
      <c r="K14" s="8" t="s">
        <v>70</v>
      </c>
    </row>
    <row r="15" spans="1:11" ht="14.4" x14ac:dyDescent="0.25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11" ht="14.4" x14ac:dyDescent="0.25">
      <c r="A16" s="19" t="s">
        <v>12</v>
      </c>
      <c r="B16" s="9"/>
      <c r="C16" s="9"/>
      <c r="D16" s="20"/>
      <c r="E16" s="21"/>
      <c r="F16" s="20"/>
      <c r="G16" s="20"/>
      <c r="H16" s="56" t="s">
        <v>29</v>
      </c>
      <c r="I16" s="57"/>
      <c r="J16" s="57"/>
      <c r="K16" s="58"/>
    </row>
    <row r="17" spans="1:11" ht="14.4" x14ac:dyDescent="0.25">
      <c r="A17" s="19" t="s">
        <v>13</v>
      </c>
      <c r="B17" s="9"/>
      <c r="C17" s="9"/>
      <c r="D17" s="10"/>
      <c r="E17" s="41"/>
      <c r="F17" s="22"/>
      <c r="G17" s="59" t="s">
        <v>71</v>
      </c>
      <c r="H17" s="56" t="s">
        <v>31</v>
      </c>
      <c r="I17" s="57"/>
      <c r="J17" s="57"/>
      <c r="K17" s="77" t="s">
        <v>64</v>
      </c>
    </row>
    <row r="18" spans="1:11" ht="14.4" x14ac:dyDescent="0.25">
      <c r="A18" s="19" t="s">
        <v>14</v>
      </c>
      <c r="B18" s="9"/>
      <c r="C18" s="9"/>
      <c r="D18" s="10"/>
      <c r="E18" s="41"/>
      <c r="F18" s="22"/>
      <c r="G18" s="59" t="s">
        <v>50</v>
      </c>
      <c r="H18" s="56" t="s">
        <v>32</v>
      </c>
      <c r="I18" s="57"/>
      <c r="J18" s="57"/>
      <c r="K18" s="77" t="s">
        <v>65</v>
      </c>
    </row>
    <row r="19" spans="1:11" ht="15" thickBot="1" x14ac:dyDescent="0.3">
      <c r="A19" s="19" t="s">
        <v>10</v>
      </c>
      <c r="B19" s="43"/>
      <c r="C19" s="43"/>
      <c r="D19" s="22"/>
      <c r="F19" s="45"/>
      <c r="G19" s="60" t="s">
        <v>51</v>
      </c>
      <c r="H19" s="44" t="s">
        <v>30</v>
      </c>
      <c r="I19" s="61"/>
      <c r="J19" s="40"/>
      <c r="K19" s="78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3"/>
      <c r="I20" s="23"/>
      <c r="J20" s="12"/>
      <c r="K20" s="12"/>
    </row>
    <row r="21" spans="1:11" ht="26.4" customHeight="1" thickTop="1" thickBot="1" x14ac:dyDescent="0.3">
      <c r="A21" s="119" t="s">
        <v>4</v>
      </c>
      <c r="B21" s="120" t="s">
        <v>8</v>
      </c>
      <c r="C21" s="120" t="s">
        <v>23</v>
      </c>
      <c r="D21" s="120" t="s">
        <v>1</v>
      </c>
      <c r="E21" s="121" t="s">
        <v>22</v>
      </c>
      <c r="F21" s="120" t="s">
        <v>5</v>
      </c>
      <c r="G21" s="122" t="s">
        <v>26</v>
      </c>
      <c r="H21" s="180" t="s">
        <v>38</v>
      </c>
      <c r="I21" s="181"/>
      <c r="J21" s="123" t="s">
        <v>18</v>
      </c>
      <c r="K21" s="124" t="s">
        <v>9</v>
      </c>
    </row>
    <row r="22" spans="1:11" x14ac:dyDescent="0.25">
      <c r="A22" s="83">
        <v>1</v>
      </c>
      <c r="B22" s="125" t="s">
        <v>94</v>
      </c>
      <c r="C22" s="125" t="s">
        <v>95</v>
      </c>
      <c r="D22" s="125" t="s">
        <v>96</v>
      </c>
      <c r="E22" s="125" t="s">
        <v>97</v>
      </c>
      <c r="F22" s="125" t="s">
        <v>20</v>
      </c>
      <c r="G22" s="125" t="s">
        <v>87</v>
      </c>
      <c r="H22" s="170"/>
      <c r="I22" s="171"/>
      <c r="J22" s="84"/>
      <c r="K22" s="85"/>
    </row>
    <row r="23" spans="1:11" x14ac:dyDescent="0.25">
      <c r="A23" s="83">
        <v>2</v>
      </c>
      <c r="B23" s="125" t="s">
        <v>99</v>
      </c>
      <c r="C23" s="125" t="s">
        <v>100</v>
      </c>
      <c r="D23" s="125" t="s">
        <v>101</v>
      </c>
      <c r="E23" s="125" t="s">
        <v>102</v>
      </c>
      <c r="F23" s="125" t="s">
        <v>20</v>
      </c>
      <c r="G23" s="125" t="s">
        <v>87</v>
      </c>
      <c r="H23" s="99"/>
      <c r="I23" s="100"/>
      <c r="J23" s="84"/>
      <c r="K23" s="85"/>
    </row>
    <row r="24" spans="1:11" x14ac:dyDescent="0.25">
      <c r="A24" s="83">
        <v>3</v>
      </c>
      <c r="B24" s="125" t="s">
        <v>114</v>
      </c>
      <c r="C24" s="125" t="s">
        <v>115</v>
      </c>
      <c r="D24" s="125" t="s">
        <v>116</v>
      </c>
      <c r="E24" s="125" t="s">
        <v>117</v>
      </c>
      <c r="F24" s="125" t="s">
        <v>20</v>
      </c>
      <c r="G24" s="125" t="s">
        <v>118</v>
      </c>
      <c r="H24" s="99"/>
      <c r="I24" s="100"/>
      <c r="J24" s="84"/>
      <c r="K24" s="85"/>
    </row>
    <row r="25" spans="1:11" x14ac:dyDescent="0.25">
      <c r="A25" s="83">
        <v>4</v>
      </c>
      <c r="B25" s="125" t="s">
        <v>131</v>
      </c>
      <c r="C25" s="125" t="s">
        <v>132</v>
      </c>
      <c r="D25" s="125" t="s">
        <v>133</v>
      </c>
      <c r="E25" s="125" t="s">
        <v>134</v>
      </c>
      <c r="F25" s="125" t="s">
        <v>20</v>
      </c>
      <c r="G25" s="125" t="s">
        <v>87</v>
      </c>
      <c r="H25" s="99"/>
      <c r="I25" s="100"/>
      <c r="J25" s="84"/>
      <c r="K25" s="85"/>
    </row>
    <row r="26" spans="1:11" x14ac:dyDescent="0.25">
      <c r="A26" s="83">
        <v>5</v>
      </c>
      <c r="B26" s="125" t="s">
        <v>104</v>
      </c>
      <c r="C26" s="125" t="s">
        <v>105</v>
      </c>
      <c r="D26" s="125" t="s">
        <v>106</v>
      </c>
      <c r="E26" s="125" t="s">
        <v>107</v>
      </c>
      <c r="F26" s="125" t="s">
        <v>20</v>
      </c>
      <c r="G26" s="125" t="s">
        <v>76</v>
      </c>
      <c r="H26" s="99"/>
      <c r="I26" s="100"/>
      <c r="J26" s="84"/>
      <c r="K26" s="85"/>
    </row>
    <row r="27" spans="1:11" x14ac:dyDescent="0.25">
      <c r="A27" s="83">
        <v>6</v>
      </c>
      <c r="B27" s="125" t="s">
        <v>125</v>
      </c>
      <c r="C27" s="125" t="s">
        <v>126</v>
      </c>
      <c r="D27" s="125" t="s">
        <v>127</v>
      </c>
      <c r="E27" s="125" t="s">
        <v>128</v>
      </c>
      <c r="F27" s="125" t="s">
        <v>20</v>
      </c>
      <c r="G27" s="125" t="s">
        <v>129</v>
      </c>
      <c r="H27" s="99"/>
      <c r="I27" s="100"/>
      <c r="J27" s="84"/>
      <c r="K27" s="85"/>
    </row>
    <row r="28" spans="1:11" x14ac:dyDescent="0.25">
      <c r="A28" s="83">
        <v>7</v>
      </c>
      <c r="B28" s="125" t="s">
        <v>120</v>
      </c>
      <c r="C28" s="125" t="s">
        <v>121</v>
      </c>
      <c r="D28" s="125" t="s">
        <v>122</v>
      </c>
      <c r="E28" s="125" t="s">
        <v>123</v>
      </c>
      <c r="F28" s="125" t="s">
        <v>20</v>
      </c>
      <c r="G28" s="125" t="s">
        <v>87</v>
      </c>
      <c r="H28" s="99"/>
      <c r="I28" s="100"/>
      <c r="J28" s="84"/>
      <c r="K28" s="85"/>
    </row>
    <row r="29" spans="1:11" x14ac:dyDescent="0.25">
      <c r="A29" s="83">
        <v>8</v>
      </c>
      <c r="B29" s="125" t="s">
        <v>109</v>
      </c>
      <c r="C29" s="125" t="s">
        <v>110</v>
      </c>
      <c r="D29" s="125" t="s">
        <v>111</v>
      </c>
      <c r="E29" s="125" t="s">
        <v>112</v>
      </c>
      <c r="F29" s="125" t="s">
        <v>20</v>
      </c>
      <c r="G29" s="125" t="s">
        <v>87</v>
      </c>
      <c r="H29" s="99"/>
      <c r="I29" s="100"/>
      <c r="J29" s="84"/>
      <c r="K29" s="85"/>
    </row>
    <row r="30" spans="1:11" x14ac:dyDescent="0.25">
      <c r="A30" s="83">
        <v>9</v>
      </c>
      <c r="B30" s="125" t="s">
        <v>136</v>
      </c>
      <c r="C30" s="125" t="s">
        <v>137</v>
      </c>
      <c r="D30" s="125" t="s">
        <v>138</v>
      </c>
      <c r="E30" s="125" t="s">
        <v>139</v>
      </c>
      <c r="F30" s="125" t="s">
        <v>20</v>
      </c>
      <c r="G30" s="125" t="s">
        <v>129</v>
      </c>
      <c r="H30" s="99"/>
      <c r="I30" s="100"/>
      <c r="J30" s="84"/>
      <c r="K30" s="85"/>
    </row>
    <row r="31" spans="1:11" x14ac:dyDescent="0.25">
      <c r="A31" s="83">
        <v>10</v>
      </c>
      <c r="B31" s="125" t="s">
        <v>141</v>
      </c>
      <c r="C31" s="125" t="s">
        <v>142</v>
      </c>
      <c r="D31" s="125" t="s">
        <v>143</v>
      </c>
      <c r="E31" s="125" t="s">
        <v>144</v>
      </c>
      <c r="F31" s="125" t="s">
        <v>20</v>
      </c>
      <c r="G31" s="125" t="s">
        <v>145</v>
      </c>
      <c r="H31" s="99"/>
      <c r="I31" s="100"/>
      <c r="J31" s="84"/>
      <c r="K31" s="85"/>
    </row>
    <row r="32" spans="1:11" x14ac:dyDescent="0.25">
      <c r="A32" s="83">
        <v>11</v>
      </c>
      <c r="B32" s="125" t="s">
        <v>157</v>
      </c>
      <c r="C32" s="125" t="s">
        <v>158</v>
      </c>
      <c r="D32" s="125" t="s">
        <v>159</v>
      </c>
      <c r="E32" s="125" t="s">
        <v>160</v>
      </c>
      <c r="F32" s="125" t="s">
        <v>20</v>
      </c>
      <c r="G32" s="125" t="s">
        <v>129</v>
      </c>
      <c r="H32" s="99"/>
      <c r="I32" s="100"/>
      <c r="J32" s="84"/>
      <c r="K32" s="85"/>
    </row>
    <row r="33" spans="1:11" x14ac:dyDescent="0.25">
      <c r="A33" s="83">
        <v>12</v>
      </c>
      <c r="B33" s="125" t="s">
        <v>147</v>
      </c>
      <c r="C33" s="125" t="s">
        <v>148</v>
      </c>
      <c r="D33" s="125" t="s">
        <v>149</v>
      </c>
      <c r="E33" s="125" t="s">
        <v>150</v>
      </c>
      <c r="F33" s="125" t="s">
        <v>52</v>
      </c>
      <c r="G33" s="125" t="s">
        <v>129</v>
      </c>
      <c r="H33" s="99"/>
      <c r="I33" s="100"/>
      <c r="J33" s="84"/>
      <c r="K33" s="85"/>
    </row>
    <row r="34" spans="1:11" x14ac:dyDescent="0.25">
      <c r="A34" s="83">
        <v>13</v>
      </c>
      <c r="B34" s="125" t="s">
        <v>152</v>
      </c>
      <c r="C34" s="125" t="s">
        <v>153</v>
      </c>
      <c r="D34" s="125" t="s">
        <v>154</v>
      </c>
      <c r="E34" s="125" t="s">
        <v>155</v>
      </c>
      <c r="F34" s="125" t="s">
        <v>20</v>
      </c>
      <c r="G34" s="125" t="s">
        <v>145</v>
      </c>
      <c r="H34" s="99"/>
      <c r="I34" s="100"/>
      <c r="J34" s="84"/>
      <c r="K34" s="85"/>
    </row>
    <row r="35" spans="1:11" ht="16.2" thickBot="1" x14ac:dyDescent="0.35">
      <c r="A35" s="24"/>
      <c r="B35" s="25"/>
      <c r="C35" s="25"/>
      <c r="D35" s="1"/>
      <c r="E35" s="26"/>
      <c r="F35" s="16"/>
      <c r="G35" s="16"/>
      <c r="H35" s="27"/>
      <c r="I35" s="27"/>
      <c r="J35" s="28"/>
      <c r="K35" s="28"/>
    </row>
    <row r="36" spans="1:11" ht="15" thickTop="1" x14ac:dyDescent="0.25">
      <c r="A36" s="147" t="s">
        <v>3</v>
      </c>
      <c r="B36" s="148"/>
      <c r="C36" s="148"/>
      <c r="D36" s="148"/>
      <c r="E36" s="55"/>
      <c r="F36" s="55"/>
      <c r="G36" s="149" t="s">
        <v>25</v>
      </c>
      <c r="H36" s="149"/>
      <c r="I36" s="148"/>
      <c r="J36" s="149"/>
      <c r="K36" s="150"/>
    </row>
    <row r="37" spans="1:11" x14ac:dyDescent="0.25">
      <c r="A37" s="69" t="s">
        <v>33</v>
      </c>
      <c r="B37" s="22"/>
      <c r="C37" s="22"/>
      <c r="D37" s="70"/>
      <c r="E37" s="30"/>
      <c r="F37" s="67"/>
      <c r="G37" s="29" t="s">
        <v>21</v>
      </c>
      <c r="H37" s="63">
        <f t="array" ref="H37">SUM(1/COUNTIF(G22:G34,G22:G34))</f>
        <v>5</v>
      </c>
      <c r="I37" s="73"/>
      <c r="J37" s="46" t="s">
        <v>19</v>
      </c>
      <c r="K37" s="76">
        <f>COUNTIF(F22:F34,"ЗМС")</f>
        <v>0</v>
      </c>
    </row>
    <row r="38" spans="1:11" x14ac:dyDescent="0.25">
      <c r="A38" s="69" t="s">
        <v>34</v>
      </c>
      <c r="B38" s="22"/>
      <c r="C38" s="22"/>
      <c r="D38" s="70"/>
      <c r="E38" s="2"/>
      <c r="F38" s="68"/>
      <c r="G38" s="31" t="s">
        <v>45</v>
      </c>
      <c r="H38" s="62">
        <f>H39+H42</f>
        <v>13</v>
      </c>
      <c r="I38" s="65"/>
      <c r="J38" s="46" t="s">
        <v>15</v>
      </c>
      <c r="K38" s="76">
        <f>COUNTIF(F22:F34,"МСМК")</f>
        <v>0</v>
      </c>
    </row>
    <row r="39" spans="1:11" x14ac:dyDescent="0.25">
      <c r="A39" s="69" t="s">
        <v>35</v>
      </c>
      <c r="B39" s="22"/>
      <c r="C39" s="22"/>
      <c r="D39" s="70"/>
      <c r="E39" s="2"/>
      <c r="F39" s="68"/>
      <c r="G39" s="31" t="s">
        <v>46</v>
      </c>
      <c r="H39" s="62">
        <f>H40+H41+H43</f>
        <v>13</v>
      </c>
      <c r="I39" s="65"/>
      <c r="J39" s="46" t="s">
        <v>17</v>
      </c>
      <c r="K39" s="76">
        <f>COUNTIF(F22:F34,"МС")</f>
        <v>0</v>
      </c>
    </row>
    <row r="40" spans="1:11" x14ac:dyDescent="0.25">
      <c r="A40" s="69" t="s">
        <v>36</v>
      </c>
      <c r="B40" s="22"/>
      <c r="C40" s="22"/>
      <c r="D40" s="70"/>
      <c r="E40" s="2"/>
      <c r="F40" s="68"/>
      <c r="G40" s="31" t="s">
        <v>40</v>
      </c>
      <c r="H40" s="63">
        <f>COUNT(A22:A34)</f>
        <v>13</v>
      </c>
      <c r="I40" s="64"/>
      <c r="J40" s="46" t="s">
        <v>20</v>
      </c>
      <c r="K40" s="76">
        <f>COUNTIF(F22:F34,"КМС")</f>
        <v>12</v>
      </c>
    </row>
    <row r="41" spans="1:11" x14ac:dyDescent="0.25">
      <c r="A41" s="69"/>
      <c r="B41" s="22"/>
      <c r="C41" s="22"/>
      <c r="D41" s="70"/>
      <c r="E41" s="2"/>
      <c r="F41" s="68"/>
      <c r="G41" s="31" t="s">
        <v>41</v>
      </c>
      <c r="H41" s="63">
        <f>COUNTIF(A22:A34,"НФ")</f>
        <v>0</v>
      </c>
      <c r="I41" s="64"/>
      <c r="J41" s="104" t="s">
        <v>52</v>
      </c>
      <c r="K41" s="76">
        <f>COUNTIF(F22:F34,"1 сп.р.")</f>
        <v>1</v>
      </c>
    </row>
    <row r="42" spans="1:11" x14ac:dyDescent="0.25">
      <c r="A42" s="69"/>
      <c r="B42" s="22"/>
      <c r="C42" s="22"/>
      <c r="D42" s="70"/>
      <c r="E42" s="2"/>
      <c r="F42" s="68"/>
      <c r="G42" s="31" t="s">
        <v>42</v>
      </c>
      <c r="H42" s="48">
        <f>COUNTIF(A22:A34,"НС")</f>
        <v>0</v>
      </c>
      <c r="I42" s="66"/>
      <c r="J42" s="103" t="s">
        <v>54</v>
      </c>
      <c r="K42" s="76">
        <f>COUNTIF(F22:F34,"2 сп.р.")</f>
        <v>0</v>
      </c>
    </row>
    <row r="43" spans="1:11" x14ac:dyDescent="0.25">
      <c r="A43" s="69"/>
      <c r="B43" s="22"/>
      <c r="C43" s="22"/>
      <c r="D43" s="70"/>
      <c r="E43" s="33"/>
      <c r="F43" s="74"/>
      <c r="G43" s="31" t="s">
        <v>43</v>
      </c>
      <c r="H43" s="48">
        <f>COUNTIF(A22:A34,"ДСКВ")</f>
        <v>0</v>
      </c>
      <c r="I43" s="75"/>
      <c r="J43" s="102" t="s">
        <v>53</v>
      </c>
      <c r="K43" s="76">
        <f>COUNTIF(F22:F34,"3 сп.р.")</f>
        <v>0</v>
      </c>
    </row>
    <row r="44" spans="1:11" x14ac:dyDescent="0.25">
      <c r="A44" s="34"/>
      <c r="K44" s="35"/>
    </row>
    <row r="45" spans="1:11" ht="15.6" x14ac:dyDescent="0.25">
      <c r="A45" s="131" t="s">
        <v>2</v>
      </c>
      <c r="B45" s="132"/>
      <c r="C45" s="132"/>
      <c r="D45" s="132"/>
      <c r="E45" s="133" t="s">
        <v>7</v>
      </c>
      <c r="F45" s="133"/>
      <c r="G45" s="133"/>
      <c r="H45" s="133"/>
      <c r="I45" s="133" t="s">
        <v>37</v>
      </c>
      <c r="J45" s="133"/>
      <c r="K45" s="134"/>
    </row>
    <row r="46" spans="1:11" x14ac:dyDescent="0.25">
      <c r="A46" s="34"/>
      <c r="B46" s="2"/>
      <c r="C46" s="2"/>
      <c r="E46" s="2"/>
      <c r="F46" s="30"/>
      <c r="G46" s="30"/>
      <c r="H46" s="30"/>
      <c r="I46" s="30"/>
      <c r="J46" s="30"/>
      <c r="K46" s="39"/>
    </row>
    <row r="47" spans="1:11" x14ac:dyDescent="0.25">
      <c r="A47" s="36"/>
      <c r="D47" s="37"/>
      <c r="E47" s="71"/>
      <c r="F47" s="37"/>
      <c r="G47" s="37"/>
      <c r="H47" s="72"/>
      <c r="I47" s="72"/>
      <c r="J47" s="37"/>
      <c r="K47" s="38"/>
    </row>
    <row r="48" spans="1:11" x14ac:dyDescent="0.25">
      <c r="A48" s="36"/>
      <c r="D48" s="37"/>
      <c r="E48" s="71"/>
      <c r="F48" s="37"/>
      <c r="G48" s="37"/>
      <c r="H48" s="72"/>
      <c r="I48" s="72"/>
      <c r="J48" s="37"/>
      <c r="K48" s="38"/>
    </row>
    <row r="49" spans="1:11" x14ac:dyDescent="0.25">
      <c r="A49" s="36"/>
      <c r="D49" s="37"/>
      <c r="E49" s="71"/>
      <c r="F49" s="37"/>
      <c r="G49" s="37"/>
      <c r="H49" s="72"/>
      <c r="I49" s="72"/>
      <c r="J49" s="37"/>
      <c r="K49" s="38"/>
    </row>
    <row r="50" spans="1:11" x14ac:dyDescent="0.25">
      <c r="A50" s="36"/>
      <c r="D50" s="37"/>
      <c r="E50" s="71"/>
      <c r="F50" s="37"/>
      <c r="G50" s="37"/>
      <c r="H50" s="72"/>
      <c r="I50" s="72"/>
      <c r="J50" s="37"/>
      <c r="K50" s="38"/>
    </row>
    <row r="51" spans="1:11" ht="16.2" thickBot="1" x14ac:dyDescent="0.3">
      <c r="A51" s="135" t="str">
        <f>G18</f>
        <v>БУКОВА О.Ю.. (IК, г. Пенза)</v>
      </c>
      <c r="B51" s="136"/>
      <c r="C51" s="136"/>
      <c r="D51" s="136"/>
      <c r="E51" s="136" t="str">
        <f>G17</f>
        <v>ДЫШАКОВ А.С. (ВК, г.Москва)</v>
      </c>
      <c r="F51" s="136"/>
      <c r="G51" s="136"/>
      <c r="H51" s="136"/>
      <c r="I51" s="136" t="str">
        <f>G19</f>
        <v>КОЧЕТКОВ Д.А. (ВК, г. Саранск)</v>
      </c>
      <c r="J51" s="136"/>
      <c r="K51" s="137"/>
    </row>
    <row r="52" spans="1:11" ht="14.4" thickTop="1" x14ac:dyDescent="0.25"/>
    <row r="53" spans="1:11" ht="18" x14ac:dyDescent="0.25">
      <c r="A53" s="51"/>
      <c r="B53" s="52"/>
      <c r="C53" s="52"/>
      <c r="D53" s="51"/>
      <c r="E53" s="53"/>
      <c r="F53" s="51"/>
      <c r="G53" s="51"/>
      <c r="H53" s="54"/>
      <c r="I53" s="54"/>
      <c r="J53" s="51"/>
      <c r="K53" s="51"/>
    </row>
    <row r="54" spans="1:11" ht="21" x14ac:dyDescent="0.25">
      <c r="A54" s="49"/>
      <c r="B54" s="49"/>
      <c r="C54" s="50"/>
      <c r="D54" s="129"/>
      <c r="E54" s="129"/>
      <c r="F54" s="129"/>
      <c r="G54" s="129"/>
    </row>
    <row r="55" spans="1:11" ht="18" x14ac:dyDescent="0.25">
      <c r="D55" s="51"/>
    </row>
  </sheetData>
  <autoFilter ref="A21:G21">
    <sortState ref="A22:G34">
      <sortCondition ref="A21"/>
    </sortState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1:I21"/>
    <mergeCell ref="H22:I22"/>
    <mergeCell ref="D54:G54"/>
    <mergeCell ref="A45:D45"/>
    <mergeCell ref="E45:H45"/>
    <mergeCell ref="I45:K45"/>
    <mergeCell ref="A51:D51"/>
    <mergeCell ref="E51:H51"/>
    <mergeCell ref="I51:K51"/>
    <mergeCell ref="A36:D36"/>
    <mergeCell ref="G36:K36"/>
  </mergeCells>
  <pageMargins left="0.7" right="0.7" top="0.75" bottom="0.75" header="0.3" footer="0.3"/>
  <pageSetup paperSize="9" scale="52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2" zoomScaleNormal="100" zoomScaleSheetLayoutView="100" workbookViewId="0">
      <selection activeCell="F17" sqref="F17"/>
    </sheetView>
  </sheetViews>
  <sheetFormatPr defaultRowHeight="13.8" x14ac:dyDescent="0.25"/>
  <cols>
    <col min="1" max="1" width="7" style="2" customWidth="1"/>
    <col min="2" max="2" width="7.88671875" style="37" customWidth="1"/>
    <col min="3" max="3" width="14.6640625" style="37" customWidth="1"/>
    <col min="4" max="4" width="23.5546875" style="2" customWidth="1"/>
    <col min="5" max="5" width="11.6640625" style="15" customWidth="1"/>
    <col min="6" max="6" width="10.33203125" style="2" customWidth="1"/>
    <col min="7" max="7" width="32" style="2" customWidth="1"/>
    <col min="8" max="9" width="15.33203125" style="32" customWidth="1"/>
    <col min="10" max="10" width="15.33203125" style="2" customWidth="1"/>
    <col min="11" max="11" width="18.6640625" style="2" customWidth="1"/>
  </cols>
  <sheetData>
    <row r="1" spans="1:11" ht="2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1" x14ac:dyDescent="0.25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1" x14ac:dyDescent="0.25">
      <c r="A3" s="151" t="s">
        <v>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1" x14ac:dyDescent="0.25">
      <c r="A4" s="151" t="s">
        <v>60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21" x14ac:dyDescent="0.25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28.8" x14ac:dyDescent="0.25">
      <c r="A6" s="159" t="s">
        <v>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21" x14ac:dyDescent="0.25">
      <c r="A7" s="160" t="s">
        <v>11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ht="21.6" thickBot="1" x14ac:dyDescent="0.3">
      <c r="A8" s="161" t="s">
        <v>24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8.600000000000001" thickTop="1" x14ac:dyDescent="0.25">
      <c r="A9" s="162" t="s">
        <v>16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x14ac:dyDescent="0.25">
      <c r="A10" s="152" t="s">
        <v>47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</row>
    <row r="11" spans="1:11" ht="18" x14ac:dyDescent="0.25">
      <c r="A11" s="152" t="s">
        <v>68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1" ht="21" x14ac:dyDescent="0.25">
      <c r="A12" s="144" t="s">
        <v>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ht="15.6" x14ac:dyDescent="0.25">
      <c r="A13" s="155" t="s">
        <v>62</v>
      </c>
      <c r="B13" s="156"/>
      <c r="C13" s="156"/>
      <c r="D13" s="156"/>
      <c r="E13" s="3"/>
      <c r="F13" s="79" t="s">
        <v>56</v>
      </c>
      <c r="G13" s="79"/>
      <c r="H13" s="17"/>
      <c r="I13" s="17"/>
      <c r="J13" s="4"/>
      <c r="K13" s="5" t="s">
        <v>55</v>
      </c>
    </row>
    <row r="14" spans="1:11" ht="15.6" x14ac:dyDescent="0.25">
      <c r="A14" s="157" t="s">
        <v>168</v>
      </c>
      <c r="B14" s="158"/>
      <c r="C14" s="158"/>
      <c r="D14" s="158"/>
      <c r="E14" s="6"/>
      <c r="F14" s="42" t="s">
        <v>57</v>
      </c>
      <c r="G14" s="42"/>
      <c r="H14" s="18"/>
      <c r="I14" s="18"/>
      <c r="J14" s="7"/>
      <c r="K14" s="8" t="s">
        <v>70</v>
      </c>
    </row>
    <row r="15" spans="1:11" ht="14.4" x14ac:dyDescent="0.25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11" ht="14.4" x14ac:dyDescent="0.25">
      <c r="A16" s="19" t="s">
        <v>12</v>
      </c>
      <c r="B16" s="9"/>
      <c r="C16" s="9"/>
      <c r="D16" s="20"/>
      <c r="E16" s="21"/>
      <c r="F16" s="20"/>
      <c r="G16" s="20"/>
      <c r="H16" s="56" t="s">
        <v>29</v>
      </c>
      <c r="I16" s="57"/>
      <c r="J16" s="57"/>
      <c r="K16" s="58"/>
    </row>
    <row r="17" spans="1:11" ht="14.4" x14ac:dyDescent="0.25">
      <c r="A17" s="19" t="s">
        <v>13</v>
      </c>
      <c r="B17" s="9"/>
      <c r="C17" s="9"/>
      <c r="D17" s="10"/>
      <c r="E17" s="41"/>
      <c r="F17" s="22"/>
      <c r="G17" s="59" t="s">
        <v>71</v>
      </c>
      <c r="H17" s="56" t="s">
        <v>31</v>
      </c>
      <c r="I17" s="57"/>
      <c r="J17" s="57"/>
      <c r="K17" s="77" t="s">
        <v>64</v>
      </c>
    </row>
    <row r="18" spans="1:11" ht="14.4" x14ac:dyDescent="0.25">
      <c r="A18" s="19" t="s">
        <v>14</v>
      </c>
      <c r="B18" s="9"/>
      <c r="C18" s="9"/>
      <c r="D18" s="10"/>
      <c r="E18" s="41"/>
      <c r="F18" s="22"/>
      <c r="G18" s="59" t="s">
        <v>50</v>
      </c>
      <c r="H18" s="56" t="s">
        <v>32</v>
      </c>
      <c r="I18" s="57"/>
      <c r="J18" s="57"/>
      <c r="K18" s="77" t="s">
        <v>65</v>
      </c>
    </row>
    <row r="19" spans="1:11" ht="15" thickBot="1" x14ac:dyDescent="0.3">
      <c r="A19" s="19" t="s">
        <v>10</v>
      </c>
      <c r="B19" s="43"/>
      <c r="C19" s="43"/>
      <c r="D19" s="22"/>
      <c r="F19" s="45"/>
      <c r="G19" s="60" t="s">
        <v>51</v>
      </c>
      <c r="H19" s="44" t="s">
        <v>30</v>
      </c>
      <c r="I19" s="61"/>
      <c r="J19" s="40"/>
      <c r="K19" s="78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3"/>
      <c r="I20" s="23"/>
      <c r="J20" s="12"/>
      <c r="K20" s="12"/>
    </row>
    <row r="21" spans="1:11" thickTop="1" x14ac:dyDescent="0.25">
      <c r="A21" s="172" t="s">
        <v>4</v>
      </c>
      <c r="B21" s="174" t="s">
        <v>8</v>
      </c>
      <c r="C21" s="174" t="s">
        <v>23</v>
      </c>
      <c r="D21" s="174" t="s">
        <v>1</v>
      </c>
      <c r="E21" s="176" t="s">
        <v>22</v>
      </c>
      <c r="F21" s="174" t="s">
        <v>5</v>
      </c>
      <c r="G21" s="178" t="s">
        <v>26</v>
      </c>
      <c r="H21" s="180" t="s">
        <v>38</v>
      </c>
      <c r="I21" s="181"/>
      <c r="J21" s="184" t="s">
        <v>18</v>
      </c>
      <c r="K21" s="186" t="s">
        <v>9</v>
      </c>
    </row>
    <row r="22" spans="1:11" thickBot="1" x14ac:dyDescent="0.3">
      <c r="A22" s="188"/>
      <c r="B22" s="189"/>
      <c r="C22" s="189"/>
      <c r="D22" s="189"/>
      <c r="E22" s="190"/>
      <c r="F22" s="189"/>
      <c r="G22" s="191"/>
      <c r="H22" s="182"/>
      <c r="I22" s="183"/>
      <c r="J22" s="185"/>
      <c r="K22" s="187"/>
    </row>
    <row r="23" spans="1:11" ht="15.6" x14ac:dyDescent="0.3">
      <c r="A23" s="83">
        <v>1</v>
      </c>
      <c r="B23" s="126" t="s">
        <v>78</v>
      </c>
      <c r="C23" s="126" t="s">
        <v>79</v>
      </c>
      <c r="D23" s="126" t="s">
        <v>80</v>
      </c>
      <c r="E23" s="126" t="s">
        <v>81</v>
      </c>
      <c r="F23" s="126" t="s">
        <v>20</v>
      </c>
      <c r="G23" s="126" t="s">
        <v>76</v>
      </c>
      <c r="H23" s="170"/>
      <c r="I23" s="171"/>
      <c r="J23" s="84"/>
      <c r="K23" s="85"/>
    </row>
    <row r="24" spans="1:11" ht="15.6" x14ac:dyDescent="0.3">
      <c r="A24" s="83">
        <v>2</v>
      </c>
      <c r="B24" s="126" t="s">
        <v>83</v>
      </c>
      <c r="C24" s="126" t="s">
        <v>84</v>
      </c>
      <c r="D24" s="126" t="s">
        <v>85</v>
      </c>
      <c r="E24" s="126" t="s">
        <v>86</v>
      </c>
      <c r="F24" s="126" t="s">
        <v>20</v>
      </c>
      <c r="G24" s="126" t="s">
        <v>87</v>
      </c>
      <c r="H24" s="99"/>
      <c r="I24" s="100"/>
      <c r="J24" s="84"/>
      <c r="K24" s="85"/>
    </row>
    <row r="25" spans="1:11" ht="15.6" x14ac:dyDescent="0.3">
      <c r="A25" s="83">
        <v>3</v>
      </c>
      <c r="B25" s="126" t="s">
        <v>72</v>
      </c>
      <c r="C25" s="126" t="s">
        <v>73</v>
      </c>
      <c r="D25" s="126" t="s">
        <v>74</v>
      </c>
      <c r="E25" s="126" t="s">
        <v>75</v>
      </c>
      <c r="F25" s="126" t="s">
        <v>20</v>
      </c>
      <c r="G25" s="126" t="s">
        <v>76</v>
      </c>
      <c r="H25" s="99"/>
      <c r="I25" s="100"/>
      <c r="J25" s="84"/>
      <c r="K25" s="85"/>
    </row>
    <row r="26" spans="1:11" ht="15.6" x14ac:dyDescent="0.3">
      <c r="A26" s="83">
        <v>4</v>
      </c>
      <c r="B26" s="126" t="s">
        <v>89</v>
      </c>
      <c r="C26" s="126" t="s">
        <v>90</v>
      </c>
      <c r="D26" s="126" t="s">
        <v>91</v>
      </c>
      <c r="E26" s="126" t="s">
        <v>92</v>
      </c>
      <c r="F26" s="126" t="s">
        <v>20</v>
      </c>
      <c r="G26" s="126" t="s">
        <v>87</v>
      </c>
      <c r="H26" s="99"/>
      <c r="I26" s="100"/>
      <c r="J26" s="84"/>
      <c r="K26" s="85"/>
    </row>
    <row r="27" spans="1:11" ht="16.2" thickBot="1" x14ac:dyDescent="0.35">
      <c r="A27" s="24"/>
      <c r="B27" s="25"/>
      <c r="C27" s="25"/>
      <c r="D27" s="1"/>
      <c r="E27" s="26"/>
      <c r="F27" s="16"/>
      <c r="G27" s="16"/>
      <c r="H27" s="27"/>
      <c r="I27" s="27"/>
      <c r="J27" s="28"/>
      <c r="K27" s="28"/>
    </row>
    <row r="28" spans="1:11" ht="15" thickTop="1" x14ac:dyDescent="0.25">
      <c r="A28" s="147" t="s">
        <v>3</v>
      </c>
      <c r="B28" s="148"/>
      <c r="C28" s="148"/>
      <c r="D28" s="148"/>
      <c r="E28" s="55"/>
      <c r="F28" s="55"/>
      <c r="G28" s="149" t="s">
        <v>25</v>
      </c>
      <c r="H28" s="149"/>
      <c r="I28" s="148"/>
      <c r="J28" s="149"/>
      <c r="K28" s="150"/>
    </row>
    <row r="29" spans="1:11" x14ac:dyDescent="0.25">
      <c r="A29" s="69" t="s">
        <v>33</v>
      </c>
      <c r="B29" s="22"/>
      <c r="C29" s="22"/>
      <c r="D29" s="70"/>
      <c r="E29" s="30"/>
      <c r="F29" s="67"/>
      <c r="G29" s="29" t="s">
        <v>21</v>
      </c>
      <c r="H29" s="63">
        <f t="array" ref="H29">SUM(1/COUNTIF(G23:G26,G23:G26))</f>
        <v>2</v>
      </c>
      <c r="I29" s="73"/>
      <c r="J29" s="46" t="s">
        <v>19</v>
      </c>
      <c r="K29" s="76">
        <f>COUNTIF(F23:F26,"ЗМС")</f>
        <v>0</v>
      </c>
    </row>
    <row r="30" spans="1:11" x14ac:dyDescent="0.25">
      <c r="A30" s="69" t="s">
        <v>34</v>
      </c>
      <c r="B30" s="22"/>
      <c r="C30" s="22"/>
      <c r="D30" s="70"/>
      <c r="E30" s="2"/>
      <c r="F30" s="68"/>
      <c r="G30" s="31" t="s">
        <v>45</v>
      </c>
      <c r="H30" s="62">
        <f>H31+H34</f>
        <v>4</v>
      </c>
      <c r="I30" s="65"/>
      <c r="J30" s="46" t="s">
        <v>15</v>
      </c>
      <c r="K30" s="76">
        <f>COUNTIF(F23:F26,"МСМК")</f>
        <v>0</v>
      </c>
    </row>
    <row r="31" spans="1:11" x14ac:dyDescent="0.25">
      <c r="A31" s="69" t="s">
        <v>35</v>
      </c>
      <c r="B31" s="22"/>
      <c r="C31" s="22"/>
      <c r="D31" s="70"/>
      <c r="E31" s="2"/>
      <c r="F31" s="68"/>
      <c r="G31" s="31" t="s">
        <v>46</v>
      </c>
      <c r="H31" s="62">
        <f>H32+H33+H35</f>
        <v>4</v>
      </c>
      <c r="I31" s="65"/>
      <c r="J31" s="46" t="s">
        <v>17</v>
      </c>
      <c r="K31" s="76">
        <f>COUNTIF(F23:F26,"МС")</f>
        <v>0</v>
      </c>
    </row>
    <row r="32" spans="1:11" x14ac:dyDescent="0.25">
      <c r="A32" s="69" t="s">
        <v>36</v>
      </c>
      <c r="B32" s="22"/>
      <c r="C32" s="22"/>
      <c r="D32" s="70"/>
      <c r="E32" s="2"/>
      <c r="F32" s="68"/>
      <c r="G32" s="31" t="s">
        <v>40</v>
      </c>
      <c r="H32" s="63">
        <f>COUNT(A23:A26)</f>
        <v>4</v>
      </c>
      <c r="I32" s="64"/>
      <c r="J32" s="46" t="s">
        <v>20</v>
      </c>
      <c r="K32" s="76">
        <f>COUNTIF(F23:F26,"КМС")</f>
        <v>4</v>
      </c>
    </row>
    <row r="33" spans="1:11" x14ac:dyDescent="0.25">
      <c r="A33" s="69"/>
      <c r="B33" s="22"/>
      <c r="C33" s="22"/>
      <c r="D33" s="70"/>
      <c r="E33" s="2"/>
      <c r="F33" s="68"/>
      <c r="G33" s="31" t="s">
        <v>41</v>
      </c>
      <c r="H33" s="63">
        <f>COUNTIF(A23:A26,"НФ")</f>
        <v>0</v>
      </c>
      <c r="I33" s="64"/>
      <c r="J33" s="101" t="s">
        <v>52</v>
      </c>
      <c r="K33" s="76">
        <f>COUNTIF(F23:F26,"1 сп.р.")</f>
        <v>0</v>
      </c>
    </row>
    <row r="34" spans="1:11" x14ac:dyDescent="0.25">
      <c r="A34" s="69"/>
      <c r="B34" s="22"/>
      <c r="C34" s="22"/>
      <c r="D34" s="70"/>
      <c r="E34" s="2"/>
      <c r="F34" s="68"/>
      <c r="G34" s="31" t="s">
        <v>42</v>
      </c>
      <c r="H34" s="48">
        <f>COUNTIF(A23:A26,"НС")</f>
        <v>0</v>
      </c>
      <c r="I34" s="66"/>
      <c r="J34" s="47" t="s">
        <v>54</v>
      </c>
      <c r="K34" s="76">
        <f>COUNTIF(F23:F26,"2 сп.р.")</f>
        <v>0</v>
      </c>
    </row>
    <row r="35" spans="1:11" x14ac:dyDescent="0.25">
      <c r="A35" s="69"/>
      <c r="B35" s="22"/>
      <c r="C35" s="22"/>
      <c r="D35" s="70"/>
      <c r="E35" s="33"/>
      <c r="F35" s="74"/>
      <c r="G35" s="31" t="s">
        <v>43</v>
      </c>
      <c r="H35" s="48">
        <f>COUNTIF(A23:A26,"ДСКВ")</f>
        <v>0</v>
      </c>
      <c r="I35" s="75"/>
      <c r="J35" s="102" t="s">
        <v>53</v>
      </c>
      <c r="K35" s="76">
        <f>COUNTIF(F23:F26,"3 сп.р.")</f>
        <v>0</v>
      </c>
    </row>
    <row r="36" spans="1:11" x14ac:dyDescent="0.25">
      <c r="A36" s="34"/>
      <c r="K36" s="35"/>
    </row>
    <row r="37" spans="1:11" ht="15.6" x14ac:dyDescent="0.25">
      <c r="A37" s="131" t="s">
        <v>2</v>
      </c>
      <c r="B37" s="132"/>
      <c r="C37" s="132"/>
      <c r="D37" s="132"/>
      <c r="E37" s="133" t="s">
        <v>7</v>
      </c>
      <c r="F37" s="133"/>
      <c r="G37" s="133"/>
      <c r="H37" s="133"/>
      <c r="I37" s="133" t="s">
        <v>37</v>
      </c>
      <c r="J37" s="133"/>
      <c r="K37" s="134"/>
    </row>
    <row r="38" spans="1:11" x14ac:dyDescent="0.25">
      <c r="A38" s="34"/>
      <c r="B38" s="2"/>
      <c r="C38" s="2"/>
      <c r="E38" s="2"/>
      <c r="F38" s="30"/>
      <c r="G38" s="30"/>
      <c r="H38" s="30"/>
      <c r="I38" s="30"/>
      <c r="J38" s="30"/>
      <c r="K38" s="39"/>
    </row>
    <row r="39" spans="1:11" x14ac:dyDescent="0.25">
      <c r="A39" s="36"/>
      <c r="D39" s="37"/>
      <c r="E39" s="71"/>
      <c r="F39" s="37"/>
      <c r="G39" s="37"/>
      <c r="H39" s="72"/>
      <c r="I39" s="72"/>
      <c r="J39" s="37"/>
      <c r="K39" s="38"/>
    </row>
    <row r="40" spans="1:11" x14ac:dyDescent="0.25">
      <c r="A40" s="36"/>
      <c r="D40" s="37"/>
      <c r="E40" s="71"/>
      <c r="F40" s="37"/>
      <c r="G40" s="37"/>
      <c r="H40" s="72"/>
      <c r="I40" s="72"/>
      <c r="J40" s="37"/>
      <c r="K40" s="38"/>
    </row>
    <row r="41" spans="1:11" x14ac:dyDescent="0.25">
      <c r="A41" s="36"/>
      <c r="D41" s="37"/>
      <c r="E41" s="71"/>
      <c r="F41" s="37"/>
      <c r="G41" s="37"/>
      <c r="H41" s="72"/>
      <c r="I41" s="72"/>
      <c r="J41" s="37"/>
      <c r="K41" s="38"/>
    </row>
    <row r="42" spans="1:11" x14ac:dyDescent="0.25">
      <c r="A42" s="36"/>
      <c r="D42" s="37"/>
      <c r="E42" s="71"/>
      <c r="F42" s="37"/>
      <c r="G42" s="37"/>
      <c r="H42" s="72"/>
      <c r="I42" s="72"/>
      <c r="J42" s="37"/>
      <c r="K42" s="38"/>
    </row>
    <row r="43" spans="1:11" ht="16.2" thickBot="1" x14ac:dyDescent="0.3">
      <c r="A43" s="135" t="str">
        <f>G18</f>
        <v>БУКОВА О.Ю.. (IК, г. Пенза)</v>
      </c>
      <c r="B43" s="136"/>
      <c r="C43" s="136"/>
      <c r="D43" s="136"/>
      <c r="E43" s="136" t="str">
        <f>G17</f>
        <v>ДЫШАКОВ А.С. (ВК, г.Москва)</v>
      </c>
      <c r="F43" s="136"/>
      <c r="G43" s="136"/>
      <c r="H43" s="136"/>
      <c r="I43" s="136" t="str">
        <f>G19</f>
        <v>КОЧЕТКОВ Д.А. (ВК, г. Саранск)</v>
      </c>
      <c r="J43" s="136"/>
      <c r="K43" s="137"/>
    </row>
    <row r="44" spans="1:11" ht="14.4" thickTop="1" x14ac:dyDescent="0.25"/>
    <row r="45" spans="1:11" ht="18" x14ac:dyDescent="0.25">
      <c r="A45" s="51"/>
      <c r="B45" s="52"/>
      <c r="C45" s="52"/>
      <c r="D45" s="51"/>
      <c r="E45" s="53"/>
      <c r="F45" s="51"/>
      <c r="G45" s="51"/>
      <c r="H45" s="54"/>
      <c r="I45" s="54"/>
      <c r="J45" s="51"/>
      <c r="K45" s="51"/>
    </row>
    <row r="46" spans="1:11" ht="21" x14ac:dyDescent="0.25">
      <c r="A46" s="49"/>
      <c r="B46" s="49"/>
      <c r="C46" s="50"/>
      <c r="D46" s="129"/>
      <c r="E46" s="129"/>
      <c r="F46" s="129"/>
      <c r="G46" s="129"/>
    </row>
    <row r="47" spans="1:11" ht="18" x14ac:dyDescent="0.25">
      <c r="D47" s="51"/>
    </row>
  </sheetData>
  <mergeCells count="3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I22"/>
    <mergeCell ref="J21:J22"/>
    <mergeCell ref="K21:K22"/>
    <mergeCell ref="H23:I23"/>
    <mergeCell ref="A43:D43"/>
    <mergeCell ref="E43:H43"/>
    <mergeCell ref="I43:K43"/>
    <mergeCell ref="D46:G46"/>
    <mergeCell ref="A28:D28"/>
    <mergeCell ref="G28:K28"/>
    <mergeCell ref="A37:D37"/>
    <mergeCell ref="E37:H37"/>
    <mergeCell ref="I37:K37"/>
  </mergeCells>
  <pageMargins left="0.7" right="0.7" top="0.75" bottom="0.75" header="0.3" footer="0.3"/>
  <pageSetup paperSize="9" scale="52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topLeftCell="A8" zoomScaleNormal="100" zoomScaleSheetLayoutView="100" workbookViewId="0">
      <selection activeCell="A14" sqref="A14:D14"/>
    </sheetView>
  </sheetViews>
  <sheetFormatPr defaultRowHeight="13.8" x14ac:dyDescent="0.25"/>
  <cols>
    <col min="1" max="1" width="7" style="2" customWidth="1"/>
    <col min="2" max="2" width="7.88671875" style="37" customWidth="1"/>
    <col min="3" max="3" width="14.6640625" style="37" customWidth="1"/>
    <col min="4" max="4" width="23.5546875" style="2" customWidth="1"/>
    <col min="5" max="5" width="11.6640625" style="15" customWidth="1"/>
    <col min="6" max="6" width="10.33203125" style="2" customWidth="1"/>
    <col min="7" max="7" width="31.109375" style="2" customWidth="1"/>
    <col min="8" max="9" width="15.33203125" style="32" customWidth="1"/>
    <col min="10" max="10" width="15.33203125" style="2" customWidth="1"/>
    <col min="11" max="11" width="18.6640625" style="2" customWidth="1"/>
  </cols>
  <sheetData>
    <row r="1" spans="1:11" ht="2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1" x14ac:dyDescent="0.25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1" x14ac:dyDescent="0.25">
      <c r="A3" s="151" t="s">
        <v>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1" x14ac:dyDescent="0.25">
      <c r="A4" s="151" t="s">
        <v>60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21" x14ac:dyDescent="0.25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28.8" x14ac:dyDescent="0.25">
      <c r="A6" s="159" t="s">
        <v>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21" x14ac:dyDescent="0.25">
      <c r="A7" s="160" t="s">
        <v>11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ht="21.6" thickBot="1" x14ac:dyDescent="0.3">
      <c r="A8" s="161" t="s">
        <v>24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8.600000000000001" thickTop="1" x14ac:dyDescent="0.25">
      <c r="A9" s="162" t="s">
        <v>16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x14ac:dyDescent="0.25">
      <c r="A10" s="152" t="s">
        <v>47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</row>
    <row r="11" spans="1:11" ht="18" x14ac:dyDescent="0.25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1:11" ht="21" x14ac:dyDescent="0.25">
      <c r="A12" s="144" t="s">
        <v>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ht="15.6" x14ac:dyDescent="0.25">
      <c r="A13" s="155" t="s">
        <v>62</v>
      </c>
      <c r="B13" s="156"/>
      <c r="C13" s="156"/>
      <c r="D13" s="156"/>
      <c r="E13" s="3"/>
      <c r="F13" s="79" t="s">
        <v>56</v>
      </c>
      <c r="G13" s="79"/>
      <c r="H13" s="17"/>
      <c r="I13" s="17"/>
      <c r="J13" s="4"/>
      <c r="K13" s="5" t="s">
        <v>55</v>
      </c>
    </row>
    <row r="14" spans="1:11" ht="15.6" x14ac:dyDescent="0.25">
      <c r="A14" s="157" t="s">
        <v>168</v>
      </c>
      <c r="B14" s="158"/>
      <c r="C14" s="158"/>
      <c r="D14" s="158"/>
      <c r="E14" s="6"/>
      <c r="F14" s="42" t="s">
        <v>57</v>
      </c>
      <c r="G14" s="42"/>
      <c r="H14" s="18"/>
      <c r="I14" s="18"/>
      <c r="J14" s="7"/>
      <c r="K14" s="8" t="s">
        <v>70</v>
      </c>
    </row>
    <row r="15" spans="1:11" ht="14.4" x14ac:dyDescent="0.25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11" ht="14.4" x14ac:dyDescent="0.25">
      <c r="A16" s="19" t="s">
        <v>12</v>
      </c>
      <c r="B16" s="9"/>
      <c r="C16" s="9"/>
      <c r="D16" s="20"/>
      <c r="E16" s="21"/>
      <c r="F16" s="20"/>
      <c r="G16" s="20"/>
      <c r="H16" s="56" t="s">
        <v>29</v>
      </c>
      <c r="I16" s="57"/>
      <c r="J16" s="57"/>
      <c r="K16" s="58"/>
    </row>
    <row r="17" spans="1:11" ht="14.4" x14ac:dyDescent="0.25">
      <c r="A17" s="19" t="s">
        <v>13</v>
      </c>
      <c r="B17" s="9"/>
      <c r="C17" s="9"/>
      <c r="D17" s="10"/>
      <c r="E17" s="41"/>
      <c r="F17" s="22"/>
      <c r="G17" s="59" t="s">
        <v>71</v>
      </c>
      <c r="H17" s="56" t="s">
        <v>31</v>
      </c>
      <c r="I17" s="57"/>
      <c r="J17" s="57"/>
      <c r="K17" s="77" t="s">
        <v>64</v>
      </c>
    </row>
    <row r="18" spans="1:11" ht="14.4" x14ac:dyDescent="0.25">
      <c r="A18" s="19" t="s">
        <v>14</v>
      </c>
      <c r="B18" s="9"/>
      <c r="C18" s="9"/>
      <c r="D18" s="10"/>
      <c r="E18" s="41"/>
      <c r="F18" s="22"/>
      <c r="G18" s="59" t="s">
        <v>50</v>
      </c>
      <c r="H18" s="56" t="s">
        <v>32</v>
      </c>
      <c r="I18" s="57"/>
      <c r="J18" s="57"/>
      <c r="K18" s="77" t="s">
        <v>65</v>
      </c>
    </row>
    <row r="19" spans="1:11" ht="15" thickBot="1" x14ac:dyDescent="0.3">
      <c r="A19" s="19" t="s">
        <v>10</v>
      </c>
      <c r="B19" s="43"/>
      <c r="C19" s="43"/>
      <c r="D19" s="22"/>
      <c r="F19" s="45"/>
      <c r="G19" s="60" t="s">
        <v>51</v>
      </c>
      <c r="H19" s="44" t="s">
        <v>30</v>
      </c>
      <c r="I19" s="61"/>
      <c r="J19" s="40"/>
      <c r="K19" s="78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3"/>
      <c r="I20" s="23"/>
      <c r="J20" s="12"/>
      <c r="K20" s="12"/>
    </row>
    <row r="21" spans="1:11" ht="28.8" customHeight="1" thickTop="1" thickBot="1" x14ac:dyDescent="0.3">
      <c r="A21" s="119" t="s">
        <v>4</v>
      </c>
      <c r="B21" s="120" t="s">
        <v>8</v>
      </c>
      <c r="C21" s="120" t="s">
        <v>23</v>
      </c>
      <c r="D21" s="120" t="s">
        <v>1</v>
      </c>
      <c r="E21" s="121" t="s">
        <v>22</v>
      </c>
      <c r="F21" s="120" t="s">
        <v>5</v>
      </c>
      <c r="G21" s="122" t="s">
        <v>26</v>
      </c>
      <c r="H21" s="180" t="s">
        <v>38</v>
      </c>
      <c r="I21" s="181"/>
      <c r="J21" s="123" t="s">
        <v>18</v>
      </c>
      <c r="K21" s="124" t="s">
        <v>9</v>
      </c>
    </row>
    <row r="22" spans="1:11" x14ac:dyDescent="0.25">
      <c r="A22" s="83">
        <v>1</v>
      </c>
      <c r="B22" s="125" t="s">
        <v>94</v>
      </c>
      <c r="C22" s="125" t="s">
        <v>95</v>
      </c>
      <c r="D22" s="125" t="s">
        <v>96</v>
      </c>
      <c r="E22" s="125" t="s">
        <v>97</v>
      </c>
      <c r="F22" s="125" t="s">
        <v>20</v>
      </c>
      <c r="G22" s="125" t="s">
        <v>87</v>
      </c>
      <c r="H22" s="170"/>
      <c r="I22" s="171"/>
      <c r="J22" s="84"/>
      <c r="K22" s="85"/>
    </row>
    <row r="23" spans="1:11" x14ac:dyDescent="0.25">
      <c r="A23" s="83">
        <v>2</v>
      </c>
      <c r="B23" s="125" t="s">
        <v>99</v>
      </c>
      <c r="C23" s="125" t="s">
        <v>100</v>
      </c>
      <c r="D23" s="125" t="s">
        <v>101</v>
      </c>
      <c r="E23" s="125" t="s">
        <v>102</v>
      </c>
      <c r="F23" s="125" t="s">
        <v>20</v>
      </c>
      <c r="G23" s="125" t="s">
        <v>87</v>
      </c>
      <c r="H23" s="99"/>
      <c r="I23" s="100"/>
      <c r="J23" s="84"/>
      <c r="K23" s="85"/>
    </row>
    <row r="24" spans="1:11" x14ac:dyDescent="0.25">
      <c r="A24" s="83">
        <v>3</v>
      </c>
      <c r="B24" s="125" t="s">
        <v>131</v>
      </c>
      <c r="C24" s="125" t="s">
        <v>132</v>
      </c>
      <c r="D24" s="125" t="s">
        <v>133</v>
      </c>
      <c r="E24" s="125" t="s">
        <v>134</v>
      </c>
      <c r="F24" s="125" t="s">
        <v>20</v>
      </c>
      <c r="G24" s="125" t="s">
        <v>87</v>
      </c>
      <c r="H24" s="99"/>
      <c r="I24" s="100"/>
      <c r="J24" s="84"/>
      <c r="K24" s="85"/>
    </row>
    <row r="25" spans="1:11" x14ac:dyDescent="0.25">
      <c r="A25" s="83">
        <v>4</v>
      </c>
      <c r="B25" s="125" t="s">
        <v>114</v>
      </c>
      <c r="C25" s="125" t="s">
        <v>115</v>
      </c>
      <c r="D25" s="125" t="s">
        <v>116</v>
      </c>
      <c r="E25" s="125" t="s">
        <v>117</v>
      </c>
      <c r="F25" s="125" t="s">
        <v>20</v>
      </c>
      <c r="G25" s="125" t="s">
        <v>118</v>
      </c>
      <c r="H25" s="99"/>
      <c r="I25" s="100"/>
      <c r="J25" s="84"/>
      <c r="K25" s="85"/>
    </row>
    <row r="26" spans="1:11" x14ac:dyDescent="0.25">
      <c r="A26" s="83">
        <v>5</v>
      </c>
      <c r="B26" s="125" t="s">
        <v>104</v>
      </c>
      <c r="C26" s="125" t="s">
        <v>105</v>
      </c>
      <c r="D26" s="125" t="s">
        <v>106</v>
      </c>
      <c r="E26" s="125" t="s">
        <v>107</v>
      </c>
      <c r="F26" s="125" t="s">
        <v>20</v>
      </c>
      <c r="G26" s="125" t="s">
        <v>76</v>
      </c>
      <c r="H26" s="99"/>
      <c r="I26" s="100"/>
      <c r="J26" s="84"/>
      <c r="K26" s="85"/>
    </row>
    <row r="27" spans="1:11" x14ac:dyDescent="0.25">
      <c r="A27" s="83">
        <v>6</v>
      </c>
      <c r="B27" s="125" t="s">
        <v>125</v>
      </c>
      <c r="C27" s="125" t="s">
        <v>126</v>
      </c>
      <c r="D27" s="125" t="s">
        <v>127</v>
      </c>
      <c r="E27" s="125" t="s">
        <v>128</v>
      </c>
      <c r="F27" s="125" t="s">
        <v>20</v>
      </c>
      <c r="G27" s="125" t="s">
        <v>129</v>
      </c>
      <c r="H27" s="99"/>
      <c r="I27" s="100"/>
      <c r="J27" s="84"/>
      <c r="K27" s="85"/>
    </row>
    <row r="28" spans="1:11" x14ac:dyDescent="0.25">
      <c r="A28" s="83">
        <v>7</v>
      </c>
      <c r="B28" s="125" t="s">
        <v>109</v>
      </c>
      <c r="C28" s="125" t="s">
        <v>110</v>
      </c>
      <c r="D28" s="125" t="s">
        <v>111</v>
      </c>
      <c r="E28" s="125" t="s">
        <v>112</v>
      </c>
      <c r="F28" s="125" t="s">
        <v>20</v>
      </c>
      <c r="G28" s="125" t="s">
        <v>87</v>
      </c>
      <c r="H28" s="99"/>
      <c r="I28" s="100"/>
      <c r="J28" s="84"/>
      <c r="K28" s="85"/>
    </row>
    <row r="29" spans="1:11" x14ac:dyDescent="0.25">
      <c r="A29" s="83">
        <v>8</v>
      </c>
      <c r="B29" s="125" t="s">
        <v>120</v>
      </c>
      <c r="C29" s="125" t="s">
        <v>121</v>
      </c>
      <c r="D29" s="125" t="s">
        <v>122</v>
      </c>
      <c r="E29" s="125" t="s">
        <v>123</v>
      </c>
      <c r="F29" s="125" t="s">
        <v>20</v>
      </c>
      <c r="G29" s="125" t="s">
        <v>87</v>
      </c>
      <c r="H29" s="99"/>
      <c r="I29" s="100"/>
      <c r="J29" s="84"/>
      <c r="K29" s="85"/>
    </row>
    <row r="30" spans="1:11" x14ac:dyDescent="0.25">
      <c r="A30" s="83">
        <v>9</v>
      </c>
      <c r="B30" s="125" t="s">
        <v>141</v>
      </c>
      <c r="C30" s="125" t="s">
        <v>142</v>
      </c>
      <c r="D30" s="125" t="s">
        <v>143</v>
      </c>
      <c r="E30" s="125" t="s">
        <v>144</v>
      </c>
      <c r="F30" s="125" t="s">
        <v>20</v>
      </c>
      <c r="G30" s="125" t="s">
        <v>145</v>
      </c>
      <c r="H30" s="99"/>
      <c r="I30" s="100"/>
      <c r="J30" s="84"/>
      <c r="K30" s="85"/>
    </row>
    <row r="31" spans="1:11" x14ac:dyDescent="0.25">
      <c r="A31" s="83">
        <v>10</v>
      </c>
      <c r="B31" s="125" t="s">
        <v>136</v>
      </c>
      <c r="C31" s="125" t="s">
        <v>137</v>
      </c>
      <c r="D31" s="125" t="s">
        <v>138</v>
      </c>
      <c r="E31" s="125" t="s">
        <v>139</v>
      </c>
      <c r="F31" s="125" t="s">
        <v>20</v>
      </c>
      <c r="G31" s="125" t="s">
        <v>129</v>
      </c>
      <c r="H31" s="99"/>
      <c r="I31" s="100"/>
      <c r="J31" s="84"/>
      <c r="K31" s="85"/>
    </row>
    <row r="32" spans="1:11" x14ac:dyDescent="0.25">
      <c r="A32" s="83">
        <v>11</v>
      </c>
      <c r="B32" s="125" t="s">
        <v>157</v>
      </c>
      <c r="C32" s="125" t="s">
        <v>158</v>
      </c>
      <c r="D32" s="125" t="s">
        <v>159</v>
      </c>
      <c r="E32" s="125" t="s">
        <v>160</v>
      </c>
      <c r="F32" s="125" t="s">
        <v>20</v>
      </c>
      <c r="G32" s="125" t="s">
        <v>129</v>
      </c>
      <c r="H32" s="99"/>
      <c r="I32" s="100"/>
      <c r="J32" s="84"/>
      <c r="K32" s="85"/>
    </row>
    <row r="33" spans="1:11" x14ac:dyDescent="0.25">
      <c r="A33" s="83">
        <v>12</v>
      </c>
      <c r="B33" s="125" t="s">
        <v>147</v>
      </c>
      <c r="C33" s="125" t="s">
        <v>148</v>
      </c>
      <c r="D33" s="125" t="s">
        <v>149</v>
      </c>
      <c r="E33" s="125" t="s">
        <v>150</v>
      </c>
      <c r="F33" s="125" t="s">
        <v>52</v>
      </c>
      <c r="G33" s="125" t="s">
        <v>129</v>
      </c>
      <c r="H33" s="99"/>
      <c r="I33" s="100"/>
      <c r="J33" s="84"/>
      <c r="K33" s="85"/>
    </row>
    <row r="34" spans="1:11" x14ac:dyDescent="0.25">
      <c r="A34" s="83">
        <v>13</v>
      </c>
      <c r="B34" s="125" t="s">
        <v>152</v>
      </c>
      <c r="C34" s="125" t="s">
        <v>153</v>
      </c>
      <c r="D34" s="125" t="s">
        <v>154</v>
      </c>
      <c r="E34" s="125" t="s">
        <v>155</v>
      </c>
      <c r="F34" s="125" t="s">
        <v>20</v>
      </c>
      <c r="G34" s="125" t="s">
        <v>145</v>
      </c>
      <c r="H34" s="99"/>
      <c r="I34" s="100"/>
      <c r="J34" s="84"/>
      <c r="K34" s="85"/>
    </row>
    <row r="35" spans="1:11" ht="16.2" thickBot="1" x14ac:dyDescent="0.35">
      <c r="A35" s="24"/>
      <c r="B35" s="25"/>
      <c r="C35" s="25"/>
      <c r="D35" s="1"/>
      <c r="E35" s="26"/>
      <c r="F35" s="16"/>
      <c r="G35" s="16"/>
      <c r="H35" s="27"/>
      <c r="I35" s="27"/>
      <c r="J35" s="28"/>
      <c r="K35" s="28"/>
    </row>
    <row r="36" spans="1:11" ht="15" thickTop="1" x14ac:dyDescent="0.25">
      <c r="A36" s="147" t="s">
        <v>3</v>
      </c>
      <c r="B36" s="148"/>
      <c r="C36" s="148"/>
      <c r="D36" s="148"/>
      <c r="E36" s="55"/>
      <c r="F36" s="55"/>
      <c r="G36" s="149" t="s">
        <v>25</v>
      </c>
      <c r="H36" s="149"/>
      <c r="I36" s="148"/>
      <c r="J36" s="149"/>
      <c r="K36" s="150"/>
    </row>
    <row r="37" spans="1:11" x14ac:dyDescent="0.25">
      <c r="A37" s="69" t="s">
        <v>33</v>
      </c>
      <c r="B37" s="22"/>
      <c r="C37" s="22"/>
      <c r="D37" s="70"/>
      <c r="E37" s="30"/>
      <c r="F37" s="67"/>
      <c r="G37" s="29" t="s">
        <v>21</v>
      </c>
      <c r="H37" s="63">
        <f t="array" ref="H37">SUM(1/COUNTIF(G22:G34,G22:G34))</f>
        <v>5</v>
      </c>
      <c r="I37" s="73"/>
      <c r="J37" s="46" t="s">
        <v>19</v>
      </c>
      <c r="K37" s="76">
        <f>COUNTIF(F22:F34,"ЗМС")</f>
        <v>0</v>
      </c>
    </row>
    <row r="38" spans="1:11" x14ac:dyDescent="0.25">
      <c r="A38" s="69" t="s">
        <v>34</v>
      </c>
      <c r="B38" s="22"/>
      <c r="C38" s="22"/>
      <c r="D38" s="70"/>
      <c r="E38" s="2"/>
      <c r="F38" s="68"/>
      <c r="G38" s="31" t="s">
        <v>45</v>
      </c>
      <c r="H38" s="62">
        <f>H39+H42</f>
        <v>13</v>
      </c>
      <c r="I38" s="65"/>
      <c r="J38" s="46" t="s">
        <v>15</v>
      </c>
      <c r="K38" s="76">
        <f>COUNTIF(F22:F34,"МСМК")</f>
        <v>0</v>
      </c>
    </row>
    <row r="39" spans="1:11" x14ac:dyDescent="0.25">
      <c r="A39" s="69" t="s">
        <v>35</v>
      </c>
      <c r="B39" s="22"/>
      <c r="C39" s="22"/>
      <c r="D39" s="70"/>
      <c r="E39" s="2"/>
      <c r="F39" s="68"/>
      <c r="G39" s="31" t="s">
        <v>46</v>
      </c>
      <c r="H39" s="62">
        <f>H40+H41+H43</f>
        <v>13</v>
      </c>
      <c r="I39" s="65"/>
      <c r="J39" s="46" t="s">
        <v>17</v>
      </c>
      <c r="K39" s="76">
        <f>COUNTIF(F22:F34,"МС")</f>
        <v>0</v>
      </c>
    </row>
    <row r="40" spans="1:11" x14ac:dyDescent="0.25">
      <c r="A40" s="69" t="s">
        <v>36</v>
      </c>
      <c r="B40" s="22"/>
      <c r="C40" s="22"/>
      <c r="D40" s="70"/>
      <c r="E40" s="2"/>
      <c r="F40" s="68"/>
      <c r="G40" s="31" t="s">
        <v>40</v>
      </c>
      <c r="H40" s="63">
        <f>COUNT(A22:A34)</f>
        <v>13</v>
      </c>
      <c r="I40" s="64"/>
      <c r="J40" s="46" t="s">
        <v>20</v>
      </c>
      <c r="K40" s="76">
        <f>COUNTIF(F22:F34,"КМС")</f>
        <v>12</v>
      </c>
    </row>
    <row r="41" spans="1:11" x14ac:dyDescent="0.25">
      <c r="A41" s="69"/>
      <c r="B41" s="22"/>
      <c r="C41" s="22"/>
      <c r="D41" s="70"/>
      <c r="E41" s="2"/>
      <c r="F41" s="68"/>
      <c r="G41" s="31" t="s">
        <v>41</v>
      </c>
      <c r="H41" s="63">
        <f>COUNTIF(A22:A34,"НФ")</f>
        <v>0</v>
      </c>
      <c r="I41" s="64"/>
      <c r="J41" s="104" t="s">
        <v>52</v>
      </c>
      <c r="K41" s="76">
        <f>COUNTIF(F22:F34,"1 сп.р.")</f>
        <v>1</v>
      </c>
    </row>
    <row r="42" spans="1:11" x14ac:dyDescent="0.25">
      <c r="A42" s="69"/>
      <c r="B42" s="22"/>
      <c r="C42" s="22"/>
      <c r="D42" s="70"/>
      <c r="E42" s="2"/>
      <c r="F42" s="68"/>
      <c r="G42" s="31" t="s">
        <v>42</v>
      </c>
      <c r="H42" s="48">
        <f>COUNTIF(A22:A34,"НС")</f>
        <v>0</v>
      </c>
      <c r="I42" s="66"/>
      <c r="J42" s="103" t="s">
        <v>54</v>
      </c>
      <c r="K42" s="76">
        <f>COUNTIF(F22:F34,"2 сп.р.")</f>
        <v>0</v>
      </c>
    </row>
    <row r="43" spans="1:11" x14ac:dyDescent="0.25">
      <c r="A43" s="69"/>
      <c r="B43" s="22"/>
      <c r="C43" s="22"/>
      <c r="D43" s="70"/>
      <c r="E43" s="33"/>
      <c r="F43" s="74"/>
      <c r="G43" s="31" t="s">
        <v>43</v>
      </c>
      <c r="H43" s="48">
        <f>COUNTIF(A22:A34,"ДСКВ")</f>
        <v>0</v>
      </c>
      <c r="I43" s="75"/>
      <c r="J43" s="102" t="s">
        <v>53</v>
      </c>
      <c r="K43" s="76">
        <f>COUNTIF(F22:F34,"3 сп.р.")</f>
        <v>0</v>
      </c>
    </row>
    <row r="44" spans="1:11" x14ac:dyDescent="0.25">
      <c r="A44" s="34"/>
      <c r="K44" s="35"/>
    </row>
    <row r="45" spans="1:11" ht="15.6" x14ac:dyDescent="0.25">
      <c r="A45" s="131" t="s">
        <v>2</v>
      </c>
      <c r="B45" s="132"/>
      <c r="C45" s="132"/>
      <c r="D45" s="132"/>
      <c r="E45" s="133" t="s">
        <v>7</v>
      </c>
      <c r="F45" s="133"/>
      <c r="G45" s="133"/>
      <c r="H45" s="133"/>
      <c r="I45" s="133" t="s">
        <v>37</v>
      </c>
      <c r="J45" s="133"/>
      <c r="K45" s="134"/>
    </row>
    <row r="46" spans="1:11" x14ac:dyDescent="0.25">
      <c r="A46" s="34"/>
      <c r="B46" s="2"/>
      <c r="C46" s="2"/>
      <c r="E46" s="2"/>
      <c r="F46" s="30"/>
      <c r="G46" s="30"/>
      <c r="H46" s="30"/>
      <c r="I46" s="30"/>
      <c r="J46" s="30"/>
      <c r="K46" s="39"/>
    </row>
    <row r="47" spans="1:11" x14ac:dyDescent="0.25">
      <c r="A47" s="36"/>
      <c r="D47" s="37"/>
      <c r="E47" s="71"/>
      <c r="F47" s="37"/>
      <c r="G47" s="37"/>
      <c r="H47" s="72"/>
      <c r="I47" s="72"/>
      <c r="J47" s="37"/>
      <c r="K47" s="38"/>
    </row>
    <row r="48" spans="1:11" x14ac:dyDescent="0.25">
      <c r="A48" s="36"/>
      <c r="D48" s="37"/>
      <c r="E48" s="71"/>
      <c r="F48" s="37"/>
      <c r="G48" s="37"/>
      <c r="H48" s="72"/>
      <c r="I48" s="72"/>
      <c r="J48" s="37"/>
      <c r="K48" s="38"/>
    </row>
    <row r="49" spans="1:11" x14ac:dyDescent="0.25">
      <c r="A49" s="36"/>
      <c r="D49" s="37"/>
      <c r="E49" s="71"/>
      <c r="F49" s="37"/>
      <c r="G49" s="37"/>
      <c r="H49" s="72"/>
      <c r="I49" s="72"/>
      <c r="J49" s="37"/>
      <c r="K49" s="38"/>
    </row>
    <row r="50" spans="1:11" x14ac:dyDescent="0.25">
      <c r="A50" s="36"/>
      <c r="D50" s="37"/>
      <c r="E50" s="71"/>
      <c r="F50" s="37"/>
      <c r="G50" s="37"/>
      <c r="H50" s="72"/>
      <c r="I50" s="72"/>
      <c r="J50" s="37"/>
      <c r="K50" s="38"/>
    </row>
    <row r="51" spans="1:11" ht="16.2" thickBot="1" x14ac:dyDescent="0.3">
      <c r="A51" s="135" t="str">
        <f>G18</f>
        <v>БУКОВА О.Ю.. (IК, г. Пенза)</v>
      </c>
      <c r="B51" s="136"/>
      <c r="C51" s="136"/>
      <c r="D51" s="136"/>
      <c r="E51" s="136" t="str">
        <f>G17</f>
        <v>ДЫШАКОВ А.С. (ВК, г.Москва)</v>
      </c>
      <c r="F51" s="136"/>
      <c r="G51" s="136"/>
      <c r="H51" s="136"/>
      <c r="I51" s="136" t="str">
        <f>G19</f>
        <v>КОЧЕТКОВ Д.А. (ВК, г. Саранск)</v>
      </c>
      <c r="J51" s="136"/>
      <c r="K51" s="137"/>
    </row>
    <row r="52" spans="1:11" ht="14.4" thickTop="1" x14ac:dyDescent="0.25"/>
    <row r="53" spans="1:11" ht="18" x14ac:dyDescent="0.25">
      <c r="A53" s="51"/>
      <c r="B53" s="52"/>
      <c r="C53" s="52"/>
      <c r="D53" s="51"/>
      <c r="E53" s="53"/>
      <c r="F53" s="51"/>
      <c r="G53" s="51"/>
      <c r="H53" s="54"/>
      <c r="I53" s="54"/>
      <c r="J53" s="51"/>
      <c r="K53" s="51"/>
    </row>
    <row r="54" spans="1:11" ht="21" x14ac:dyDescent="0.25">
      <c r="A54" s="49"/>
      <c r="B54" s="49"/>
      <c r="C54" s="50"/>
      <c r="D54" s="129"/>
      <c r="E54" s="129"/>
      <c r="F54" s="129"/>
      <c r="G54" s="129"/>
    </row>
    <row r="55" spans="1:11" ht="18" x14ac:dyDescent="0.25">
      <c r="D55" s="51"/>
    </row>
  </sheetData>
  <autoFilter ref="A21:G21">
    <sortState ref="A22:G34">
      <sortCondition ref="A21"/>
    </sortState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1:I21"/>
    <mergeCell ref="H22:I22"/>
    <mergeCell ref="D54:G54"/>
    <mergeCell ref="A45:D45"/>
    <mergeCell ref="E45:H45"/>
    <mergeCell ref="I45:K45"/>
    <mergeCell ref="A51:D51"/>
    <mergeCell ref="E51:H51"/>
    <mergeCell ref="I51:K51"/>
    <mergeCell ref="A36:D36"/>
    <mergeCell ref="G36:K36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ВС гонка на время юниорки</vt:lpstr>
      <vt:lpstr>ВС гонка на время юниоры</vt:lpstr>
      <vt:lpstr>ВС 03.11 Классик юниорки</vt:lpstr>
      <vt:lpstr>ВС 03.11. Классик юниоры</vt:lpstr>
      <vt:lpstr>ВС 04.11 КЛАССИК юниорки</vt:lpstr>
      <vt:lpstr>ВС 04.11. КЛАССИК юниоры</vt:lpstr>
      <vt:lpstr>ВС СУММА КЛАССИК юниорки</vt:lpstr>
      <vt:lpstr>ВС СУММА КЛАССИК юниоры</vt:lpstr>
      <vt:lpstr>'ВС 03.11 Классик юниорки'!Заголовки_для_печати</vt:lpstr>
      <vt:lpstr>'ВС 03.11. Классик юниоры'!Заголовки_для_печати</vt:lpstr>
      <vt:lpstr>'ВС гонка на время юниорки'!Заголовки_для_печати</vt:lpstr>
      <vt:lpstr>'ВС гонка на время юниоры'!Заголовки_для_печати</vt:lpstr>
      <vt:lpstr>'ВС 03.11 Классик юниорки'!Область_печати</vt:lpstr>
      <vt:lpstr>'ВС 03.11. Классик юниоры'!Область_печати</vt:lpstr>
      <vt:lpstr>'ВС гонка на время юниорки'!Область_печати</vt:lpstr>
      <vt:lpstr>'ВС гонка на время юниоры'!Область_печати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2023-11-04T17:32:13Z</dcterms:modified>
</cp:coreProperties>
</file>