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665" tabRatio="500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0" i="2" l="1"/>
  <c r="J39" i="2"/>
  <c r="J38" i="2"/>
  <c r="H37" i="2"/>
  <c r="I48" i="2" l="1"/>
  <c r="G48" i="2"/>
  <c r="D48" i="2"/>
  <c r="H40" i="2"/>
  <c r="H39" i="2"/>
  <c r="H38" i="2"/>
  <c r="J36" i="2"/>
  <c r="J35" i="2"/>
  <c r="J34" i="2"/>
  <c r="H36" i="2" l="1"/>
  <c r="H35" i="2" s="1"/>
</calcChain>
</file>

<file path=xl/sharedStrings.xml><?xml version="1.0" encoding="utf-8"?>
<sst xmlns="http://schemas.openxmlformats.org/spreadsheetml/2006/main" count="113" uniqueCount="95">
  <si>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</si>
  <si>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</si>
  <si>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</si>
  <si>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</si>
  <si>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</si>
  <si>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</si>
  <si>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</si>
  <si>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</si>
  <si>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</si>
  <si>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</si>
  <si>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</si>
  <si>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</si>
  <si>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</si>
  <si>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</si>
  <si>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</si>
  <si>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</si>
  <si>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</si>
  <si>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</si>
  <si>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</si>
  <si>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</si>
  <si>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</si>
  <si>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</si>
  <si>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</si>
  <si>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</si>
  <si>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</si>
  <si>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</si>
  <si>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</si>
  <si>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</si>
  <si>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</si>
  <si>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</si>
  <si>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</si>
  <si>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</si>
  <si>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</si>
  <si>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</si>
  <si>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</si>
  <si>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</si>
  <si>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</si>
  <si>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</si>
  <si>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</si>
  <si>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</si>
  <si>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</si>
  <si>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</si>
  <si>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</si>
  <si>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ГБУ РМ "СШОР по велоспорту"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</si>
  <si>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</si>
  <si>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</si>
  <si>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</si>
  <si>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</si>
  <si>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</si>
  <si>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</si>
  <si>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№ ВРВС: 0080011611Я</t>
  </si>
  <si>
    <t>ВМХ - гонка - "Классик" (или "Классик" - смешанная)</t>
  </si>
  <si>
    <t>Температура:</t>
  </si>
  <si>
    <t>КУБОК РОССИИ</t>
  </si>
  <si>
    <t>Республика Мордовия</t>
  </si>
  <si>
    <t>ГБУ РМ"СШОР по велоспорту"</t>
  </si>
  <si>
    <t>Москва</t>
  </si>
  <si>
    <t>ГБУ "СШОР "Нагорная" Москомспорта</t>
  </si>
  <si>
    <t>ГБУ "СШОР Нагорная"Москомспорта</t>
  </si>
  <si>
    <t>Женщины</t>
  </si>
  <si>
    <t>Бондаренко Ярослава</t>
  </si>
  <si>
    <t>27.02.1997</t>
  </si>
  <si>
    <t>Адмакина Светлана</t>
  </si>
  <si>
    <t>30.03.1998</t>
  </si>
  <si>
    <t>Хлуднева Дарья</t>
  </si>
  <si>
    <t>26.08.2003</t>
  </si>
  <si>
    <t>Яковлева Нина</t>
  </si>
  <si>
    <t>25.03.2002</t>
  </si>
  <si>
    <t>ГБУ СШОР "Нагорная" Москомспорта"</t>
  </si>
  <si>
    <t>Мари Светлана</t>
  </si>
  <si>
    <t>09.01.2002</t>
  </si>
  <si>
    <t>Краснодарский край</t>
  </si>
  <si>
    <t>ГБУ КК "СШОР по велосипедному спорту"</t>
  </si>
  <si>
    <t>Ермолаева Валентина</t>
  </si>
  <si>
    <t>08.02.2003</t>
  </si>
  <si>
    <t>Рябчикова Ксения</t>
  </si>
  <si>
    <t>23.02.2000</t>
  </si>
  <si>
    <t>Иванова Анастасия</t>
  </si>
  <si>
    <t>06.04.2003</t>
  </si>
  <si>
    <t>Брянская область</t>
  </si>
  <si>
    <t>ГБУ БО СШОР "Русь"</t>
  </si>
  <si>
    <t xml:space="preserve">                                                            МИНИСТЕРСТВО ФИЗИЧЕСКОЙ КУЛЬТУРЫ И СПОРТА ПЕНЗЕНСКОЙ ОБЛАСТИ</t>
  </si>
  <si>
    <t>РОО "Федерация велосипедного спорта ПЕНЗЕНСКОЙ ОБЛАСТИ"</t>
  </si>
  <si>
    <t>МУНИЦИПАЛЬНОЕ БЮДЖЕТНОЕ УЧРЕЖДЕНИЕ "СПОРТИВНАЯ ШКОЛА №4 г. ПЕНЗЫ"</t>
  </si>
  <si>
    <t>3 этап</t>
  </si>
  <si>
    <t xml:space="preserve">№ ЕКП 2022:4672 </t>
  </si>
  <si>
    <t xml:space="preserve"> МЕСТО ПРОВЕДЕНИЯ: г. Пенза</t>
  </si>
  <si>
    <t xml:space="preserve"> ДАТА ПРОВЕДЕНИЯ: 28 апреля 2022 года </t>
  </si>
  <si>
    <r>
      <t xml:space="preserve">НАЧАЛО ГОНКИ: </t>
    </r>
    <r>
      <rPr>
        <sz val="11"/>
        <rFont val="Calibri"/>
        <family val="2"/>
        <charset val="204"/>
      </rPr>
      <t>11ч 00м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</si>
  <si>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00м</t>
    </r>
  </si>
  <si>
    <t>372/372</t>
  </si>
  <si>
    <t>БУКОВА О.Ю. (IК, г. Пенза)</t>
  </si>
  <si>
    <t>Суворова Наталья</t>
  </si>
  <si>
    <t>Капитанова Татьяна</t>
  </si>
  <si>
    <t>ГБУ БО СШОР "Русь"/ЦСП Брянск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</si>
</sst>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0"/>
    <numFmt numFmtId="165" formatCode="h:mm:ss.00"/>
    <numFmt numFmtId="166" formatCode="yyyy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1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left" vertical="center"/>
    </xf>
    <xf numFmtId="0" fontId="11" fillId="3" borderId="6" xfId="2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2" fillId="3" borderId="7" xfId="2" applyFont="1" applyFill="1" applyBorder="1" applyAlignment="1">
      <alignment horizontal="right" vertical="center"/>
    </xf>
    <xf numFmtId="0" fontId="11" fillId="3" borderId="9" xfId="2" applyFont="1" applyFill="1" applyBorder="1" applyAlignment="1">
      <alignment vertical="center"/>
    </xf>
    <xf numFmtId="0" fontId="13" fillId="3" borderId="9" xfId="2" applyFont="1" applyFill="1" applyBorder="1" applyAlignment="1">
      <alignment horizontal="left" vertical="center"/>
    </xf>
    <xf numFmtId="0" fontId="12" fillId="3" borderId="10" xfId="2" applyFont="1" applyFill="1" applyBorder="1" applyAlignment="1">
      <alignment horizontal="right" vertical="center"/>
    </xf>
    <xf numFmtId="0" fontId="10" fillId="3" borderId="13" xfId="2" applyFont="1" applyFill="1" applyBorder="1" applyAlignment="1">
      <alignment vertical="center"/>
    </xf>
    <xf numFmtId="0" fontId="10" fillId="3" borderId="14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vertical="center"/>
    </xf>
    <xf numFmtId="0" fontId="11" fillId="3" borderId="14" xfId="2" applyFont="1" applyFill="1" applyBorder="1" applyAlignment="1">
      <alignment vertical="center"/>
    </xf>
    <xf numFmtId="0" fontId="11" fillId="3" borderId="14" xfId="2" applyFont="1" applyFill="1" applyBorder="1" applyAlignment="1">
      <alignment horizontal="right" vertical="center"/>
    </xf>
    <xf numFmtId="0" fontId="5" fillId="3" borderId="14" xfId="2" applyFont="1" applyFill="1" applyBorder="1" applyAlignment="1">
      <alignment horizontal="right" vertical="center"/>
    </xf>
    <xf numFmtId="0" fontId="5" fillId="3" borderId="14" xfId="2" applyFont="1" applyFill="1" applyBorder="1" applyAlignment="1">
      <alignment vertical="center"/>
    </xf>
    <xf numFmtId="0" fontId="18" fillId="3" borderId="27" xfId="0" applyFont="1" applyFill="1" applyBorder="1" applyAlignment="1">
      <alignment horizontal="right" vertical="center"/>
    </xf>
    <xf numFmtId="0" fontId="14" fillId="3" borderId="15" xfId="2" applyFont="1" applyFill="1" applyBorder="1" applyAlignment="1">
      <alignment vertical="center"/>
    </xf>
    <xf numFmtId="0" fontId="14" fillId="3" borderId="16" xfId="2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30" xfId="2" applyFont="1" applyFill="1" applyBorder="1" applyAlignment="1">
      <alignment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vertical="center"/>
    </xf>
    <xf numFmtId="0" fontId="18" fillId="3" borderId="1" xfId="0" applyFont="1" applyFill="1" applyBorder="1" applyAlignment="1">
      <alignment horizontal="right" vertical="center"/>
    </xf>
    <xf numFmtId="0" fontId="14" fillId="3" borderId="33" xfId="2" applyFont="1" applyFill="1" applyBorder="1" applyAlignment="1">
      <alignment horizontal="left" vertical="center"/>
    </xf>
    <xf numFmtId="49" fontId="5" fillId="3" borderId="34" xfId="2" applyNumberFormat="1" applyFont="1" applyFill="1" applyBorder="1" applyAlignment="1">
      <alignment horizontal="right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0" fontId="19" fillId="0" borderId="32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/>
    </xf>
    <xf numFmtId="0" fontId="5" fillId="3" borderId="27" xfId="2" applyFont="1" applyFill="1" applyBorder="1" applyAlignment="1">
      <alignment horizontal="center" vertical="center"/>
    </xf>
    <xf numFmtId="0" fontId="5" fillId="0" borderId="19" xfId="2" applyFont="1" applyBorder="1" applyAlignment="1">
      <alignment horizontal="center"/>
    </xf>
    <xf numFmtId="0" fontId="16" fillId="0" borderId="19" xfId="2" applyFont="1" applyBorder="1" applyAlignment="1">
      <alignment vertical="center" wrapText="1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14" fillId="3" borderId="12" xfId="2" applyFont="1" applyFill="1" applyBorder="1" applyAlignment="1">
      <alignment horizontal="left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3" borderId="8" xfId="2" applyFont="1" applyFill="1" applyBorder="1" applyAlignment="1">
      <alignment horizontal="left" vertical="center"/>
    </xf>
    <xf numFmtId="0" fontId="10" fillId="4" borderId="11" xfId="2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/>
    </xf>
    <xf numFmtId="0" fontId="10" fillId="4" borderId="16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10" fillId="0" borderId="5" xfId="2" applyFont="1" applyBorder="1" applyAlignment="1">
      <alignment horizontal="left" vertical="center"/>
    </xf>
    <xf numFmtId="14" fontId="19" fillId="0" borderId="23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6" fillId="0" borderId="19" xfId="2" applyFont="1" applyBorder="1" applyAlignment="1">
      <alignment horizontal="center" vertical="center" wrapText="1"/>
    </xf>
    <xf numFmtId="166" fontId="16" fillId="0" borderId="19" xfId="2" applyNumberFormat="1" applyFont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142876</xdr:colOff>
      <xdr:row>0</xdr:row>
      <xdr:rowOff>91051</xdr:rowOff>
    </xdr:from>
    <xdr:to>
      <xdr:col>9</xdr:col>
      <xdr:colOff>1195388</xdr:colOff>
      <xdr:row>3</xdr:row>
      <xdr:rowOff>23813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239376" y="91051"/>
          <a:ext cx="1052512" cy="7900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5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7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9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11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1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H49"/>
  <sheetViews>
    <sheetView tabSelected="1" view="pageBreakPreview" topLeftCell="A37" zoomScaleNormal="100" zoomScaleSheetLayoutView="100" zoomScalePageLayoutView="95" workbookViewId="0">
      <selection activeCell="I37" sqref="I37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35.5703125" style="1" customWidth="1"/>
    <col min="9" max="9" width="30.5703125" style="1" customWidth="1"/>
    <col min="10" max="10" width="18.5703125" style="1" customWidth="1"/>
    <col min="11" max="1022" width="9.140625" style="1"/>
  </cols>
  <sheetData>
    <row r="1" spans="1:11" ht="22.5" customHeight="1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2.5" customHeight="1" x14ac:dyDescent="0.2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2.5" customHeight="1" x14ac:dyDescent="0.2">
      <c r="A3" s="99" t="s">
        <v>81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22.5" customHeight="1" x14ac:dyDescent="0.2">
      <c r="A4" s="98" t="s">
        <v>82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21" customHeight="1" x14ac:dyDescent="0.2">
      <c r="A5" s="98" t="s">
        <v>83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s="3" customFormat="1" ht="28.5" x14ac:dyDescent="0.2">
      <c r="A6" s="94" t="s">
        <v>53</v>
      </c>
      <c r="B6" s="94"/>
      <c r="C6" s="94"/>
      <c r="D6" s="94"/>
      <c r="E6" s="94"/>
      <c r="F6" s="94"/>
      <c r="G6" s="94"/>
      <c r="H6" s="94"/>
      <c r="I6" s="94"/>
      <c r="J6" s="94"/>
    </row>
    <row r="7" spans="1:11" s="3" customFormat="1" ht="18" customHeight="1" x14ac:dyDescent="0.2">
      <c r="A7" s="95" t="s">
        <v>2</v>
      </c>
      <c r="B7" s="95"/>
      <c r="C7" s="95"/>
      <c r="D7" s="95"/>
      <c r="E7" s="95"/>
      <c r="F7" s="95"/>
      <c r="G7" s="95"/>
      <c r="H7" s="95"/>
      <c r="I7" s="95"/>
      <c r="J7" s="95"/>
    </row>
    <row r="8" spans="1:11" s="3" customFormat="1" ht="18.75" customHeight="1" thickBot="1" x14ac:dyDescent="0.25">
      <c r="A8" s="96" t="s">
        <v>84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ht="18" customHeight="1" thickTop="1" x14ac:dyDescent="0.2">
      <c r="A9" s="97" t="s">
        <v>3</v>
      </c>
      <c r="B9" s="97"/>
      <c r="C9" s="97"/>
      <c r="D9" s="97"/>
      <c r="E9" s="97"/>
      <c r="F9" s="97"/>
      <c r="G9" s="97"/>
      <c r="H9" s="97"/>
      <c r="I9" s="97"/>
      <c r="J9" s="97"/>
    </row>
    <row r="10" spans="1:11" ht="18" customHeight="1" x14ac:dyDescent="0.2">
      <c r="A10" s="88" t="s">
        <v>51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1" ht="19.5" customHeight="1" x14ac:dyDescent="0.2">
      <c r="A11" s="88" t="s">
        <v>59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1" ht="7.5" customHeight="1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</row>
    <row r="13" spans="1:11" ht="15.75" x14ac:dyDescent="0.2">
      <c r="A13" s="100" t="s">
        <v>86</v>
      </c>
      <c r="B13" s="100"/>
      <c r="C13" s="100"/>
      <c r="D13" s="100"/>
      <c r="E13" s="42"/>
      <c r="F13" s="42"/>
      <c r="G13" s="43"/>
      <c r="H13" s="44" t="s">
        <v>88</v>
      </c>
      <c r="I13" s="42"/>
      <c r="J13" s="45" t="s">
        <v>50</v>
      </c>
    </row>
    <row r="14" spans="1:11" ht="15.75" x14ac:dyDescent="0.2">
      <c r="A14" s="90" t="s">
        <v>87</v>
      </c>
      <c r="B14" s="90"/>
      <c r="C14" s="90"/>
      <c r="D14" s="90"/>
      <c r="E14" s="46"/>
      <c r="F14" s="46"/>
      <c r="G14" s="43"/>
      <c r="H14" s="47" t="s">
        <v>89</v>
      </c>
      <c r="I14" s="46"/>
      <c r="J14" s="48" t="s">
        <v>85</v>
      </c>
    </row>
    <row r="15" spans="1:11" ht="15" x14ac:dyDescent="0.2">
      <c r="A15" s="91" t="s">
        <v>4</v>
      </c>
      <c r="B15" s="91"/>
      <c r="C15" s="91"/>
      <c r="D15" s="91"/>
      <c r="E15" s="91"/>
      <c r="F15" s="91"/>
      <c r="G15" s="91"/>
      <c r="H15" s="91"/>
      <c r="I15" s="92" t="s">
        <v>5</v>
      </c>
      <c r="J15" s="93"/>
    </row>
    <row r="16" spans="1:11" ht="15" x14ac:dyDescent="0.2">
      <c r="A16" s="49" t="s">
        <v>6</v>
      </c>
      <c r="B16" s="50"/>
      <c r="C16" s="50"/>
      <c r="D16" s="51"/>
      <c r="E16" s="52"/>
      <c r="F16" s="51"/>
      <c r="G16" s="53"/>
      <c r="H16" s="54"/>
      <c r="I16" s="81" t="s">
        <v>46</v>
      </c>
      <c r="J16" s="81"/>
    </row>
    <row r="17" spans="1:10" ht="15" x14ac:dyDescent="0.2">
      <c r="A17" s="49" t="s">
        <v>7</v>
      </c>
      <c r="B17" s="50"/>
      <c r="C17" s="50"/>
      <c r="D17" s="53"/>
      <c r="E17" s="52"/>
      <c r="F17" s="51"/>
      <c r="G17" s="55"/>
      <c r="H17" s="56" t="s">
        <v>44</v>
      </c>
      <c r="I17" s="57" t="s">
        <v>8</v>
      </c>
      <c r="J17" s="58">
        <v>3</v>
      </c>
    </row>
    <row r="18" spans="1:10" ht="15" x14ac:dyDescent="0.2">
      <c r="A18" s="59" t="s">
        <v>9</v>
      </c>
      <c r="B18" s="50"/>
      <c r="C18" s="50"/>
      <c r="D18" s="53"/>
      <c r="E18" s="52"/>
      <c r="F18" s="51"/>
      <c r="G18" s="55"/>
      <c r="H18" s="56" t="s">
        <v>91</v>
      </c>
      <c r="I18" s="57" t="s">
        <v>10</v>
      </c>
      <c r="J18" s="58">
        <v>1</v>
      </c>
    </row>
    <row r="19" spans="1:10" ht="15.75" thickBot="1" x14ac:dyDescent="0.25">
      <c r="A19" s="60" t="s">
        <v>11</v>
      </c>
      <c r="B19" s="61"/>
      <c r="C19" s="61"/>
      <c r="D19" s="62"/>
      <c r="E19" s="62"/>
      <c r="F19" s="62"/>
      <c r="G19" s="62"/>
      <c r="H19" s="63" t="s">
        <v>45</v>
      </c>
      <c r="I19" s="64" t="s">
        <v>42</v>
      </c>
      <c r="J19" s="65" t="s">
        <v>90</v>
      </c>
    </row>
    <row r="20" spans="1:10" ht="7.5" customHeight="1" thickTop="1" thickBot="1" x14ac:dyDescent="0.25">
      <c r="A20" s="6"/>
      <c r="B20" s="7"/>
      <c r="C20" s="7"/>
      <c r="D20" s="8"/>
      <c r="E20" s="8"/>
      <c r="F20" s="8"/>
      <c r="G20" s="8"/>
      <c r="H20" s="8"/>
      <c r="I20" s="8"/>
      <c r="J20" s="8"/>
    </row>
    <row r="21" spans="1:10" s="13" customFormat="1" ht="42.75" customHeight="1" thickTop="1" x14ac:dyDescent="0.2">
      <c r="A21" s="9" t="s">
        <v>12</v>
      </c>
      <c r="B21" s="10" t="s">
        <v>13</v>
      </c>
      <c r="C21" s="10" t="s">
        <v>14</v>
      </c>
      <c r="D21" s="10" t="s">
        <v>15</v>
      </c>
      <c r="E21" s="10" t="s">
        <v>16</v>
      </c>
      <c r="F21" s="10" t="s">
        <v>17</v>
      </c>
      <c r="G21" s="10" t="s">
        <v>18</v>
      </c>
      <c r="H21" s="10" t="s">
        <v>19</v>
      </c>
      <c r="I21" s="11" t="s">
        <v>20</v>
      </c>
      <c r="J21" s="12" t="s">
        <v>21</v>
      </c>
    </row>
    <row r="22" spans="1:10" s="14" customFormat="1" ht="27" customHeight="1" x14ac:dyDescent="0.2">
      <c r="A22" s="28">
        <v>1</v>
      </c>
      <c r="B22" s="66">
        <v>89</v>
      </c>
      <c r="C22" s="67">
        <v>10009630969</v>
      </c>
      <c r="D22" s="68" t="s">
        <v>60</v>
      </c>
      <c r="E22" s="69" t="s">
        <v>61</v>
      </c>
      <c r="F22" s="67" t="s">
        <v>29</v>
      </c>
      <c r="G22" s="67" t="s">
        <v>56</v>
      </c>
      <c r="H22" s="67" t="s">
        <v>58</v>
      </c>
      <c r="I22" s="29"/>
      <c r="J22" s="39"/>
    </row>
    <row r="23" spans="1:10" s="14" customFormat="1" ht="27" customHeight="1" x14ac:dyDescent="0.2">
      <c r="A23" s="28">
        <v>2</v>
      </c>
      <c r="B23" s="66">
        <v>74</v>
      </c>
      <c r="C23" s="67">
        <v>10009905195</v>
      </c>
      <c r="D23" s="68" t="s">
        <v>62</v>
      </c>
      <c r="E23" s="69" t="s">
        <v>63</v>
      </c>
      <c r="F23" s="67" t="s">
        <v>22</v>
      </c>
      <c r="G23" s="67" t="s">
        <v>54</v>
      </c>
      <c r="H23" s="67" t="s">
        <v>43</v>
      </c>
      <c r="I23" s="29"/>
      <c r="J23" s="40"/>
    </row>
    <row r="24" spans="1:10" s="14" customFormat="1" ht="27" customHeight="1" x14ac:dyDescent="0.2">
      <c r="A24" s="28">
        <v>3</v>
      </c>
      <c r="B24" s="66">
        <v>163</v>
      </c>
      <c r="C24" s="67">
        <v>10034919675</v>
      </c>
      <c r="D24" s="68" t="s">
        <v>75</v>
      </c>
      <c r="E24" s="69" t="s">
        <v>76</v>
      </c>
      <c r="F24" s="67" t="s">
        <v>23</v>
      </c>
      <c r="G24" s="67" t="s">
        <v>56</v>
      </c>
      <c r="H24" s="67" t="s">
        <v>57</v>
      </c>
      <c r="I24" s="29"/>
      <c r="J24" s="40"/>
    </row>
    <row r="25" spans="1:10" s="14" customFormat="1" ht="27" customHeight="1" x14ac:dyDescent="0.2">
      <c r="A25" s="28">
        <v>4</v>
      </c>
      <c r="B25" s="66">
        <v>130</v>
      </c>
      <c r="C25" s="67">
        <v>10036097118</v>
      </c>
      <c r="D25" s="68" t="s">
        <v>66</v>
      </c>
      <c r="E25" s="69" t="s">
        <v>67</v>
      </c>
      <c r="F25" s="67" t="s">
        <v>22</v>
      </c>
      <c r="G25" s="67" t="s">
        <v>54</v>
      </c>
      <c r="H25" s="67" t="s">
        <v>55</v>
      </c>
      <c r="I25" s="29"/>
      <c r="J25" s="40"/>
    </row>
    <row r="26" spans="1:10" s="14" customFormat="1" ht="27" customHeight="1" x14ac:dyDescent="0.2">
      <c r="A26" s="28">
        <v>5</v>
      </c>
      <c r="B26" s="66">
        <v>818</v>
      </c>
      <c r="C26" s="67">
        <v>10036099239</v>
      </c>
      <c r="D26" s="68" t="s">
        <v>64</v>
      </c>
      <c r="E26" s="69" t="s">
        <v>65</v>
      </c>
      <c r="F26" s="67" t="s">
        <v>23</v>
      </c>
      <c r="G26" s="67" t="s">
        <v>54</v>
      </c>
      <c r="H26" s="67" t="s">
        <v>43</v>
      </c>
      <c r="I26" s="29"/>
      <c r="J26" s="40"/>
    </row>
    <row r="27" spans="1:10" s="14" customFormat="1" ht="27" customHeight="1" x14ac:dyDescent="0.2">
      <c r="A27" s="28">
        <v>6</v>
      </c>
      <c r="B27" s="66">
        <v>41</v>
      </c>
      <c r="C27" s="67">
        <v>10008123934</v>
      </c>
      <c r="D27" s="68" t="s">
        <v>92</v>
      </c>
      <c r="E27" s="101">
        <v>34933</v>
      </c>
      <c r="F27" s="67" t="s">
        <v>29</v>
      </c>
      <c r="G27" s="67" t="s">
        <v>54</v>
      </c>
      <c r="H27" s="67" t="s">
        <v>43</v>
      </c>
      <c r="I27" s="29"/>
      <c r="J27" s="40"/>
    </row>
    <row r="28" spans="1:10" s="14" customFormat="1" ht="27" customHeight="1" x14ac:dyDescent="0.2">
      <c r="A28" s="28">
        <v>7</v>
      </c>
      <c r="B28" s="66">
        <v>79</v>
      </c>
      <c r="C28" s="67">
        <v>10008808792</v>
      </c>
      <c r="D28" s="68" t="s">
        <v>93</v>
      </c>
      <c r="E28" s="101">
        <v>35326</v>
      </c>
      <c r="F28" s="67" t="s">
        <v>22</v>
      </c>
      <c r="G28" s="67" t="s">
        <v>79</v>
      </c>
      <c r="H28" s="67" t="s">
        <v>94</v>
      </c>
      <c r="I28" s="29"/>
      <c r="J28" s="40"/>
    </row>
    <row r="29" spans="1:10" s="14" customFormat="1" ht="27" customHeight="1" x14ac:dyDescent="0.2">
      <c r="A29" s="28">
        <v>8</v>
      </c>
      <c r="B29" s="66">
        <v>123</v>
      </c>
      <c r="C29" s="67">
        <v>10064125468</v>
      </c>
      <c r="D29" s="68" t="s">
        <v>69</v>
      </c>
      <c r="E29" s="69" t="s">
        <v>70</v>
      </c>
      <c r="F29" s="67" t="s">
        <v>23</v>
      </c>
      <c r="G29" s="67" t="s">
        <v>71</v>
      </c>
      <c r="H29" s="67" t="s">
        <v>72</v>
      </c>
      <c r="I29" s="29"/>
      <c r="J29" s="40"/>
    </row>
    <row r="30" spans="1:10" s="14" customFormat="1" ht="27" customHeight="1" x14ac:dyDescent="0.2">
      <c r="A30" s="28">
        <v>9</v>
      </c>
      <c r="B30" s="66">
        <v>888</v>
      </c>
      <c r="C30" s="67">
        <v>10036100552</v>
      </c>
      <c r="D30" s="68" t="s">
        <v>73</v>
      </c>
      <c r="E30" s="69" t="s">
        <v>74</v>
      </c>
      <c r="F30" s="67" t="s">
        <v>23</v>
      </c>
      <c r="G30" s="67" t="s">
        <v>56</v>
      </c>
      <c r="H30" s="67" t="s">
        <v>68</v>
      </c>
      <c r="I30" s="29"/>
      <c r="J30" s="40"/>
    </row>
    <row r="31" spans="1:10" s="14" customFormat="1" ht="27" customHeight="1" thickBot="1" x14ac:dyDescent="0.25">
      <c r="A31" s="28">
        <v>10</v>
      </c>
      <c r="B31" s="70">
        <v>328</v>
      </c>
      <c r="C31" s="71">
        <v>10036089741</v>
      </c>
      <c r="D31" s="72" t="s">
        <v>77</v>
      </c>
      <c r="E31" s="102" t="s">
        <v>78</v>
      </c>
      <c r="F31" s="103" t="s">
        <v>23</v>
      </c>
      <c r="G31" s="71" t="s">
        <v>79</v>
      </c>
      <c r="H31" s="106" t="s">
        <v>80</v>
      </c>
      <c r="I31" s="29"/>
      <c r="J31" s="107"/>
    </row>
    <row r="32" spans="1:10" ht="7.5" customHeight="1" thickTop="1" thickBot="1" x14ac:dyDescent="0.25">
      <c r="A32" s="74"/>
      <c r="B32" s="15"/>
      <c r="C32" s="15"/>
      <c r="D32" s="16"/>
      <c r="E32" s="104"/>
      <c r="F32" s="105"/>
      <c r="G32" s="17"/>
      <c r="H32" s="104"/>
      <c r="I32" s="75"/>
      <c r="J32" s="75"/>
    </row>
    <row r="33" spans="1:10" ht="13.5" thickTop="1" x14ac:dyDescent="0.2">
      <c r="A33" s="82" t="s">
        <v>24</v>
      </c>
      <c r="B33" s="82"/>
      <c r="C33" s="82"/>
      <c r="D33" s="82"/>
      <c r="E33" s="30"/>
      <c r="F33" s="30"/>
      <c r="G33" s="83" t="s">
        <v>25</v>
      </c>
      <c r="H33" s="83"/>
      <c r="I33" s="83"/>
      <c r="J33" s="84"/>
    </row>
    <row r="34" spans="1:10" ht="15" x14ac:dyDescent="0.2">
      <c r="A34" s="18" t="s">
        <v>52</v>
      </c>
      <c r="B34" s="19"/>
      <c r="C34" s="31"/>
      <c r="D34" s="20"/>
      <c r="E34" s="32"/>
      <c r="F34" s="32"/>
      <c r="G34" s="33" t="s">
        <v>26</v>
      </c>
      <c r="H34" s="73">
        <v>5</v>
      </c>
      <c r="I34" s="33" t="s">
        <v>27</v>
      </c>
      <c r="J34" s="38">
        <f>COUNTIF(F$21:F141,"ЗМС")</f>
        <v>0</v>
      </c>
    </row>
    <row r="35" spans="1:10" ht="15" x14ac:dyDescent="0.2">
      <c r="A35" s="18" t="s">
        <v>47</v>
      </c>
      <c r="B35" s="19"/>
      <c r="C35" s="34"/>
      <c r="D35" s="20"/>
      <c r="E35" s="27"/>
      <c r="F35" s="27"/>
      <c r="G35" s="33" t="s">
        <v>28</v>
      </c>
      <c r="H35" s="21">
        <f>H36+H40</f>
        <v>10</v>
      </c>
      <c r="I35" s="33" t="s">
        <v>29</v>
      </c>
      <c r="J35" s="38">
        <f>COUNTIF(F$21:F141,"МСМК")</f>
        <v>2</v>
      </c>
    </row>
    <row r="36" spans="1:10" ht="15" x14ac:dyDescent="0.2">
      <c r="A36" s="18" t="s">
        <v>48</v>
      </c>
      <c r="B36" s="19"/>
      <c r="C36" s="35"/>
      <c r="D36" s="20"/>
      <c r="E36" s="27"/>
      <c r="F36" s="27"/>
      <c r="G36" s="33" t="s">
        <v>30</v>
      </c>
      <c r="H36" s="21">
        <f>H37+H38+H39</f>
        <v>10</v>
      </c>
      <c r="I36" s="33" t="s">
        <v>22</v>
      </c>
      <c r="J36" s="38">
        <f>COUNTIF(F$21:F31,"МС")</f>
        <v>3</v>
      </c>
    </row>
    <row r="37" spans="1:10" ht="15" x14ac:dyDescent="0.2">
      <c r="A37" s="18" t="s">
        <v>49</v>
      </c>
      <c r="B37" s="19"/>
      <c r="C37" s="35"/>
      <c r="D37" s="20"/>
      <c r="E37" s="27"/>
      <c r="F37" s="27"/>
      <c r="G37" s="33" t="s">
        <v>31</v>
      </c>
      <c r="H37" s="21">
        <f>COUNT(A10:A96)</f>
        <v>10</v>
      </c>
      <c r="I37" s="33" t="s">
        <v>23</v>
      </c>
      <c r="J37" s="38">
        <v>5</v>
      </c>
    </row>
    <row r="38" spans="1:10" ht="15" x14ac:dyDescent="0.2">
      <c r="A38" s="22"/>
      <c r="B38" s="19"/>
      <c r="C38" s="35"/>
      <c r="D38" s="20"/>
      <c r="E38" s="23"/>
      <c r="F38" s="23"/>
      <c r="G38" s="33" t="s">
        <v>32</v>
      </c>
      <c r="H38" s="21">
        <f>COUNTIF(A10:A95,"НФ")</f>
        <v>0</v>
      </c>
      <c r="I38" s="33" t="s">
        <v>33</v>
      </c>
      <c r="J38" s="38">
        <f>COUNTIF(F$22:F142,"1 СР")</f>
        <v>0</v>
      </c>
    </row>
    <row r="39" spans="1:10" x14ac:dyDescent="0.2">
      <c r="A39" s="24"/>
      <c r="B39" s="4"/>
      <c r="C39" s="4"/>
      <c r="D39" s="20"/>
      <c r="E39" s="23"/>
      <c r="F39" s="23"/>
      <c r="G39" s="33" t="s">
        <v>34</v>
      </c>
      <c r="H39" s="21">
        <f>COUNTIF(A10:A95,"ДСКВ")</f>
        <v>0</v>
      </c>
      <c r="I39" s="33" t="s">
        <v>35</v>
      </c>
      <c r="J39" s="38">
        <f>COUNTIF(F$22:F143,"2 СР")</f>
        <v>0</v>
      </c>
    </row>
    <row r="40" spans="1:10" ht="15" x14ac:dyDescent="0.2">
      <c r="A40" s="25"/>
      <c r="B40" s="19"/>
      <c r="C40" s="5"/>
      <c r="D40" s="20"/>
      <c r="E40" s="27"/>
      <c r="F40" s="27"/>
      <c r="G40" s="33" t="s">
        <v>36</v>
      </c>
      <c r="H40" s="21">
        <f>COUNTIF(A10:A95,"НС")</f>
        <v>0</v>
      </c>
      <c r="I40" s="33" t="s">
        <v>37</v>
      </c>
      <c r="J40" s="38">
        <f>COUNTIF(F$22:F144,"3 СР")</f>
        <v>0</v>
      </c>
    </row>
    <row r="41" spans="1:10" ht="5.25" customHeight="1" x14ac:dyDescent="0.2">
      <c r="A41" s="25"/>
      <c r="B41" s="19"/>
      <c r="C41" s="19"/>
      <c r="D41" s="19"/>
      <c r="E41" s="19"/>
      <c r="F41" s="19"/>
      <c r="G41" s="4"/>
      <c r="H41" s="4"/>
      <c r="I41" s="26"/>
      <c r="J41" s="41"/>
    </row>
    <row r="42" spans="1:10" x14ac:dyDescent="0.2">
      <c r="A42" s="85" t="s">
        <v>38</v>
      </c>
      <c r="B42" s="86"/>
      <c r="C42" s="86"/>
      <c r="D42" s="86" t="s">
        <v>39</v>
      </c>
      <c r="E42" s="86"/>
      <c r="F42" s="86"/>
      <c r="G42" s="86" t="s">
        <v>40</v>
      </c>
      <c r="H42" s="86"/>
      <c r="I42" s="86" t="s">
        <v>41</v>
      </c>
      <c r="J42" s="87"/>
    </row>
    <row r="43" spans="1:10" x14ac:dyDescent="0.2">
      <c r="A43" s="76"/>
      <c r="B43" s="76"/>
      <c r="C43" s="76"/>
      <c r="D43" s="76"/>
      <c r="E43" s="76"/>
      <c r="F43" s="77"/>
      <c r="G43" s="77"/>
      <c r="H43" s="77"/>
      <c r="I43" s="77"/>
      <c r="J43" s="77"/>
    </row>
    <row r="44" spans="1:10" x14ac:dyDescent="0.2">
      <c r="A44" s="36"/>
      <c r="B44" s="27"/>
      <c r="C44" s="27"/>
      <c r="D44" s="27"/>
      <c r="E44" s="27"/>
      <c r="F44" s="27"/>
      <c r="G44" s="27"/>
      <c r="H44" s="27"/>
      <c r="I44" s="27"/>
      <c r="J44" s="37"/>
    </row>
    <row r="45" spans="1:10" x14ac:dyDescent="0.2">
      <c r="A45" s="36"/>
      <c r="B45" s="27"/>
      <c r="C45" s="27"/>
      <c r="D45" s="27"/>
      <c r="E45" s="27"/>
      <c r="F45" s="27"/>
      <c r="G45" s="27"/>
      <c r="H45" s="27"/>
      <c r="I45" s="27"/>
      <c r="J45" s="37"/>
    </row>
    <row r="46" spans="1:10" x14ac:dyDescent="0.2">
      <c r="A46" s="36"/>
      <c r="B46" s="27"/>
      <c r="C46" s="27"/>
      <c r="D46" s="27"/>
      <c r="E46" s="27"/>
      <c r="F46" s="27"/>
      <c r="G46" s="27"/>
      <c r="H46" s="27"/>
      <c r="I46" s="27"/>
      <c r="J46" s="37"/>
    </row>
    <row r="47" spans="1:10" x14ac:dyDescent="0.2">
      <c r="A47" s="36"/>
      <c r="B47" s="27"/>
      <c r="C47" s="27"/>
      <c r="D47" s="27"/>
      <c r="E47" s="27"/>
      <c r="F47" s="27"/>
      <c r="G47" s="27"/>
      <c r="H47" s="27"/>
      <c r="I47" s="27"/>
      <c r="J47" s="37"/>
    </row>
    <row r="48" spans="1:10" ht="13.5" thickBot="1" x14ac:dyDescent="0.25">
      <c r="A48" s="78"/>
      <c r="B48" s="79"/>
      <c r="C48" s="79"/>
      <c r="D48" s="79" t="str">
        <f>H17</f>
        <v>БОЯРОВ В.В. (ВК, г. Саранск)</v>
      </c>
      <c r="E48" s="79"/>
      <c r="F48" s="79"/>
      <c r="G48" s="79" t="str">
        <f>H18</f>
        <v>БУКОВА О.Ю. (IК, г. Пенза)</v>
      </c>
      <c r="H48" s="79"/>
      <c r="I48" s="79" t="str">
        <f>H19</f>
        <v>КОЧЕТКОВ Д.А. (ВК, г. Саранск)</v>
      </c>
      <c r="J48" s="80"/>
    </row>
    <row r="49" ht="13.5" thickTop="1" x14ac:dyDescent="0.2"/>
  </sheetData>
  <mergeCells count="28">
    <mergeCell ref="A1:K1"/>
    <mergeCell ref="A2:K2"/>
    <mergeCell ref="A4:K4"/>
    <mergeCell ref="A5:K5"/>
    <mergeCell ref="A6:J6"/>
    <mergeCell ref="A7:J7"/>
    <mergeCell ref="A8:J8"/>
    <mergeCell ref="A9:J9"/>
    <mergeCell ref="A10:J10"/>
    <mergeCell ref="A11:J11"/>
    <mergeCell ref="A12:J12"/>
    <mergeCell ref="A13:D13"/>
    <mergeCell ref="A14:D14"/>
    <mergeCell ref="A15:H15"/>
    <mergeCell ref="I15:J15"/>
    <mergeCell ref="I16:J16"/>
    <mergeCell ref="A33:D33"/>
    <mergeCell ref="G33:J33"/>
    <mergeCell ref="A42:C42"/>
    <mergeCell ref="D42:F42"/>
    <mergeCell ref="G42:H42"/>
    <mergeCell ref="I42:J42"/>
    <mergeCell ref="A43:E43"/>
    <mergeCell ref="F43:J43"/>
    <mergeCell ref="A48:C48"/>
    <mergeCell ref="G48:H48"/>
    <mergeCell ref="I48:J48"/>
    <mergeCell ref="D48:F48"/>
  </mergeCells>
  <printOptions horizontalCentered="1"/>
  <pageMargins left="0.196527777777778" right="0.196527777777778" top="0.64583333333333304" bottom="0.59027777777777801" header="0.21319444444444399" footer="0.118055555555556"/>
  <pageSetup paperSize="9" scale="55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 прот ВМХ гонка классик</vt:lpstr>
      <vt:lpstr>'Итог прот ВМХ гонка классик'!Заголовки_для_печати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2022-05-03T10:38:08Z</cp:lastPrinted>
  <dcterms:created xsi:type="dcterms:W3CDTF">1996-10-08T23:32:33Z</dcterms:created>
  <dcterms:modified xsi:type="dcterms:W3CDTF">2022-05-03T10:38:47Z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