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89496EDF-F197-4EE1-90C3-36F3E33EBCE8}" xr6:coauthVersionLast="47" xr6:coauthVersionMax="47" xr10:uidLastSave="{00000000-0000-0000-0000-000000000000}"/>
  <bookViews>
    <workbookView xWindow="11448" yWindow="108" windowWidth="10656" windowHeight="11940" tabRatio="789" xr2:uid="{00000000-000D-0000-FFFF-FFFF00000000}"/>
  </bookViews>
  <sheets>
    <sheet name="критериум" sheetId="10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1" i="100" l="1"/>
  <c r="X23" i="100"/>
  <c r="AB53" i="100" l="1"/>
  <c r="Z59" i="100"/>
  <c r="Z58" i="100"/>
  <c r="Z57" i="100"/>
  <c r="Z56" i="100"/>
  <c r="X24" i="100"/>
  <c r="X25" i="100"/>
  <c r="X26" i="100"/>
  <c r="X27" i="100"/>
  <c r="X28" i="100"/>
  <c r="X29" i="100"/>
  <c r="X30" i="100"/>
  <c r="A67" i="100"/>
  <c r="Y67" i="100"/>
  <c r="F67" i="100"/>
  <c r="AB59" i="100"/>
  <c r="AB58" i="100"/>
  <c r="AB57" i="100"/>
  <c r="AB56" i="100"/>
  <c r="AB55" i="100"/>
  <c r="AB54" i="100"/>
  <c r="Z55" i="100" l="1"/>
  <c r="Z54" i="100" s="1"/>
</calcChain>
</file>

<file path=xl/sharedStrings.xml><?xml version="1.0" encoding="utf-8"?>
<sst xmlns="http://schemas.openxmlformats.org/spreadsheetml/2006/main" count="180" uniqueCount="105">
  <si>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</si>
  <si>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</si>
  <si>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</si>
  <si>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</si>
  <si>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</si>
  <si>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</si>
  <si>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</si>
  <si>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</si>
  <si>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</si>
  <si>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</si>
  <si>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</si>
  <si>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</si>
  <si>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</si>
  <si>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</si>
  <si>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</si>
  <si>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</si>
  <si>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</si>
  <si>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</si>
  <si>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</si>
  <si>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</si>
  <si>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</si>
  <si>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</si>
  <si>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</si>
  <si>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</si>
  <si>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</si>
  <si>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</si>
  <si>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</si>
  <si>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</si>
  <si>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</si>
  <si>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</si>
  <si>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</si>
  <si>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</si>
  <si>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</si>
  <si>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</si>
  <si>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</si>
  <si>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</si>
  <si>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</si>
  <si>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</si>
  <si>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2 СР</t>
  </si>
  <si>
    <t/>
  </si>
  <si>
    <t>3 СР</t>
  </si>
  <si>
    <t>ОЧКИ НА ПРОМЕЖУТОЧНЫХ ФИНИШАХ</t>
  </si>
  <si>
    <t>РЕЗУЛЬТАТ очки</t>
  </si>
  <si>
    <t>Место на основном финише</t>
  </si>
  <si>
    <t>Доп. Инфо</t>
  </si>
  <si>
    <t>Москва</t>
  </si>
  <si>
    <t>СУДЬЯ НА ФИНИШЕ</t>
  </si>
  <si>
    <t>НФ</t>
  </si>
  <si>
    <t>Министерство спорта Кабардино‐Балкарской Республики</t>
  </si>
  <si>
    <t>Федерации велосипедного спорта Кабардино‐Балкарской Республики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</si>
  <si>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Нальчик, г. Прохладный</t>
    </r>
  </si>
  <si>
    <t>ДАТА ПРОВЕДЕНИЯ: 18 августа 2023 года</t>
  </si>
  <si>
    <t>Попова Е.В. (ВК, Воронежская область)</t>
  </si>
  <si>
    <t>Азаров С.Н. (ВК, Санкт‐Петербург)</t>
  </si>
  <si>
    <t>Шатрыгина Е.В. (ВК, Свердловская область)</t>
  </si>
  <si>
    <t>НАЗВАНИЕ ТРАССЫ / РЕГ. НОМЕР: Больничный переулок, пер. Мостовой, ул. Ленина</t>
  </si>
  <si>
    <t>Температура: +34</t>
  </si>
  <si>
    <t>Влажность: 30%</t>
  </si>
  <si>
    <t>Осадки: солнечно</t>
  </si>
  <si>
    <t>Ветер: 1 м/с в</t>
  </si>
  <si>
    <t>Санкт‐Петербург</t>
  </si>
  <si>
    <t>Свердловская область</t>
  </si>
  <si>
    <t>Республика Крым</t>
  </si>
  <si>
    <t>Самарская область</t>
  </si>
  <si>
    <t>ЧЕМПИОНАТ РОССИИ</t>
  </si>
  <si>
    <t>Мужчины</t>
  </si>
  <si>
    <t>шоссе - критериум 50-60 км</t>
  </si>
  <si>
    <t>№ ВРВС: 0080731811Л</t>
  </si>
  <si>
    <t>№ ЕКП 2023: 31236</t>
  </si>
  <si>
    <t>1,6 км/32</t>
  </si>
  <si>
    <t>НАЧАЛО ГОНКИ: 11ч 00м</t>
  </si>
  <si>
    <t>ОКОНЧАНИЕ ГОНКИ: 12ч 09м</t>
  </si>
  <si>
    <t>ПОПОВ Антон</t>
  </si>
  <si>
    <t>Воронежская область</t>
  </si>
  <si>
    <t>КИРЖАЙКИН Никита</t>
  </si>
  <si>
    <t>ОРЕХОВ Максим</t>
  </si>
  <si>
    <t>ШАКОТЬКО Александр</t>
  </si>
  <si>
    <t>ЗИМАРИН Матвей</t>
  </si>
  <si>
    <t>ГОМОЗКОВ Артём</t>
  </si>
  <si>
    <t>САВЕКИН Даниил</t>
  </si>
  <si>
    <t>ВЬЮНОШЕВ Михаил</t>
  </si>
  <si>
    <t>УЛЬЯНОВ Артём</t>
  </si>
  <si>
    <t>ЯЦЕНКО Иван</t>
  </si>
  <si>
    <t>САВЕЛЬЕВ Денис</t>
  </si>
  <si>
    <t>ЕРШОВ Артур</t>
  </si>
  <si>
    <t>ГАНСЕВИЧ Богдан</t>
  </si>
  <si>
    <t>СМЕТАНИН Владимир</t>
  </si>
  <si>
    <t>ДОКУЧАЕВ Михаил</t>
  </si>
  <si>
    <t>ЗАКИРОВ Тимур</t>
  </si>
  <si>
    <t>МАРТЫНОВ Никита</t>
  </si>
  <si>
    <t>ГЕЛЬМУТДИНОВ Иван</t>
  </si>
  <si>
    <t>КУЛИКОВ Сергей</t>
  </si>
  <si>
    <t>Новосибирская область</t>
  </si>
  <si>
    <t>МАЦНЕВ Алексей</t>
  </si>
  <si>
    <t>Курская область</t>
  </si>
  <si>
    <t>ЕМЕЛЬЯНОВ Лев</t>
  </si>
  <si>
    <t>ВАСИЛЬЕВ Павел</t>
  </si>
  <si>
    <t>ОВЧИННИКОВ Евгений</t>
  </si>
  <si>
    <t>ДИКИЙ Марк</t>
  </si>
  <si>
    <t>Омская область</t>
  </si>
  <si>
    <t>ТИШКИН Александр</t>
  </si>
  <si>
    <t>ГРИБАНОВ Александр</t>
  </si>
  <si>
    <t>Алтайский край</t>
  </si>
  <si>
    <t>ШАМРАЙ Константин</t>
  </si>
  <si>
    <t>Ставропольский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</si>
</sst>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19" fillId="0" borderId="0"/>
    <xf numFmtId="0" fontId="3" fillId="0" borderId="0"/>
    <xf numFmtId="0" fontId="1" fillId="0" borderId="0"/>
  </cellStyleXfs>
  <cellXfs count="138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2" fontId="6" fillId="0" borderId="4" xfId="0" applyNumberFormat="1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4" fontId="14" fillId="0" borderId="5" xfId="0" applyNumberFormat="1" applyFont="1" applyBorder="1" applyAlignment="1">
      <alignment vertical="center"/>
    </xf>
    <xf numFmtId="14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14" fontId="14" fillId="0" borderId="2" xfId="0" applyNumberFormat="1" applyFont="1" applyBorder="1" applyAlignment="1">
      <alignment horizontal="left" vertical="center"/>
    </xf>
    <xf numFmtId="14" fontId="14" fillId="0" borderId="2" xfId="0" applyNumberFormat="1" applyFont="1" applyBorder="1" applyAlignment="1">
      <alignment vertical="center"/>
    </xf>
    <xf numFmtId="14" fontId="14" fillId="0" borderId="3" xfId="0" applyNumberFormat="1" applyFont="1" applyBorder="1" applyAlignment="1">
      <alignment horizontal="left" vertical="center"/>
    </xf>
    <xf numFmtId="14" fontId="14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right" vertical="center"/>
    </xf>
    <xf numFmtId="14" fontId="14" fillId="0" borderId="5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right" vertical="center"/>
    </xf>
    <xf numFmtId="14" fontId="14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13" fillId="0" borderId="2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vertical="center"/>
    </xf>
    <xf numFmtId="49" fontId="14" fillId="0" borderId="2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7" fillId="3" borderId="1" xfId="3" applyFont="1" applyFill="1" applyBorder="1" applyAlignment="1">
      <alignment horizontal="center" vertical="center" wrapText="1"/>
    </xf>
    <xf numFmtId="0" fontId="20" fillId="0" borderId="1" xfId="8" applyFont="1" applyBorder="1" applyAlignment="1">
      <alignment vertical="center" wrapText="1"/>
    </xf>
    <xf numFmtId="1" fontId="20" fillId="0" borderId="1" xfId="9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20" fillId="0" borderId="1" xfId="9" applyFont="1" applyBorder="1" applyAlignment="1">
      <alignment vertical="center" wrapText="1"/>
    </xf>
    <xf numFmtId="0" fontId="17" fillId="0" borderId="32" xfId="0" applyFont="1" applyBorder="1" applyAlignment="1">
      <alignment horizontal="center" vertical="center"/>
    </xf>
    <xf numFmtId="0" fontId="17" fillId="3" borderId="34" xfId="3" applyFont="1" applyFill="1" applyBorder="1" applyAlignment="1">
      <alignment horizontal="center" vertical="center" wrapText="1"/>
    </xf>
    <xf numFmtId="0" fontId="20" fillId="0" borderId="34" xfId="8" applyFont="1" applyBorder="1" applyAlignment="1">
      <alignment vertical="center" wrapText="1"/>
    </xf>
    <xf numFmtId="1" fontId="20" fillId="0" borderId="34" xfId="9" applyNumberFormat="1" applyFont="1" applyBorder="1" applyAlignment="1">
      <alignment horizontal="center" vertical="center" wrapText="1"/>
    </xf>
    <xf numFmtId="1" fontId="17" fillId="0" borderId="34" xfId="0" applyNumberFormat="1" applyFont="1" applyBorder="1" applyAlignment="1">
      <alignment horizontal="center" vertical="center" wrapText="1"/>
    </xf>
    <xf numFmtId="0" fontId="20" fillId="0" borderId="34" xfId="9" applyFont="1" applyBorder="1" applyAlignment="1">
      <alignment vertical="center" wrapText="1"/>
    </xf>
    <xf numFmtId="0" fontId="17" fillId="0" borderId="35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4" fontId="6" fillId="0" borderId="5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4" fontId="20" fillId="0" borderId="1" xfId="9" applyNumberFormat="1" applyFont="1" applyBorder="1" applyAlignment="1">
      <alignment horizontal="center" vertical="center" wrapText="1"/>
    </xf>
    <xf numFmtId="14" fontId="20" fillId="0" borderId="34" xfId="9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1" fontId="11" fillId="0" borderId="3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4" fontId="7" fillId="2" borderId="21" xfId="3" applyNumberFormat="1" applyFont="1" applyFill="1" applyBorder="1" applyAlignment="1">
      <alignment horizontal="center" vertical="center" wrapText="1"/>
    </xf>
    <xf numFmtId="14" fontId="7" fillId="2" borderId="1" xfId="3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</cellXfs>
  <cellStyles count="11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 5" xfId="10" xr:uid="{00000000-0005-0000-0000-000007000000}"/>
    <cellStyle name="Обычный_ID4938_RS" xfId="8" xr:uid="{00000000-0005-0000-0000-000008000000}"/>
    <cellStyle name="Обычный_ID4938_RS_1" xfId="9" xr:uid="{00000000-0005-0000-0000-000009000000}"/>
    <cellStyle name="Обычный_Стартовый протокол Смирнов_20101106_Results" xfId="3" xr:uid="{00000000-0005-0000-0000-00000A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72571</xdr:colOff>
      <xdr:row>0</xdr:row>
      <xdr:rowOff>120952</xdr:rowOff>
    </xdr:from>
    <xdr:to>
      <xdr:col>3</xdr:col>
      <xdr:colOff>193524</xdr:colOff>
      <xdr:row>3</xdr:row>
      <xdr:rowOff>137697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CA457686-6F84-4BEA-B0CC-146B3B310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71" y="120952"/>
          <a:ext cx="2394858" cy="815031"/>
        </a:xfrm>
        <a:prstGeom prst="rect">
          <a:avLst/>
        </a:prstGeom>
      </xdr:spPr>
    </xdr:pic>
    <xdr:clientData/>
  </xdr:twoCellAnchor>
  <xdr:twoCellAnchor editAs="oneCell">
    <xdr:from>
      <xdr:col>27</xdr:col>
      <xdr:colOff>314476</xdr:colOff>
      <xdr:row>0</xdr:row>
      <xdr:rowOff>72571</xdr:rowOff>
    </xdr:from>
    <xdr:to>
      <xdr:col>27</xdr:col>
      <xdr:colOff>1182930</xdr:colOff>
      <xdr:row>3</xdr:row>
      <xdr:rowOff>123815</xdr:rowOff>
    </xdr:to>
    <xdr:pic>
      <xdr:nvPicPr>
        <xdr:cNvPr id="5" name="image2.jpeg">
          <a:extLst>
            <a:ext uri="{FF2B5EF4-FFF2-40B4-BE49-F238E27FC236}">
              <a16:creationId xmlns:a16="http://schemas.microsoft.com/office/drawing/2014/main" id="{FDF8FF1C-ADB9-40D1-BFE5-D753B7DB7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1714" y="72571"/>
          <a:ext cx="868454" cy="849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D4E80-150E-41EF-A9F0-8D86A3C9F6BD}">
  <dimension ref="A1:AB84"/>
  <sheetViews>
    <sheetView tabSelected="1" topLeftCell="I16" zoomScale="63" zoomScaleNormal="63" workbookViewId="0">
      <selection activeCell="Y37" sqref="Y37"/>
    </sheetView>
  </sheetViews>
  <sheetFormatPr defaultColWidth="9.109375" defaultRowHeight="13.8" x14ac:dyDescent="0.25"/>
  <cols>
    <col min="1" max="1" width="7" style="1" customWidth="1"/>
    <col min="2" max="2" width="7.88671875" style="30" customWidth="1"/>
    <col min="3" max="3" width="18.109375" style="30" customWidth="1"/>
    <col min="4" max="4" width="25.109375" style="1" customWidth="1"/>
    <col min="5" max="5" width="14.109375" style="29" customWidth="1"/>
    <col min="6" max="6" width="8.88671875" style="1" customWidth="1"/>
    <col min="7" max="7" width="25.6640625" style="1" customWidth="1"/>
    <col min="8" max="23" width="4.109375" style="1" customWidth="1"/>
    <col min="24" max="24" width="11.88671875" style="1" customWidth="1"/>
    <col min="25" max="25" width="19.6640625" style="1" customWidth="1"/>
    <col min="26" max="26" width="7.77734375" style="1" customWidth="1"/>
    <col min="27" max="27" width="13.109375" style="1" customWidth="1"/>
    <col min="28" max="28" width="18.6640625" style="1" customWidth="1"/>
    <col min="29" max="16384" width="9.109375" style="1"/>
  </cols>
  <sheetData>
    <row r="1" spans="1:28" ht="21" customHeight="1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21" customHeight="1" x14ac:dyDescent="0.25">
      <c r="A2" s="100" t="s">
        <v>48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ht="21" customHeight="1" x14ac:dyDescent="0.25">
      <c r="A3" s="100" t="s">
        <v>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</row>
    <row r="4" spans="1:28" ht="21" customHeight="1" x14ac:dyDescent="0.25">
      <c r="A4" s="100" t="s">
        <v>49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</row>
    <row r="5" spans="1:28" ht="6.6" customHeight="1" x14ac:dyDescent="0.25">
      <c r="A5" s="100" t="s">
        <v>39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</row>
    <row r="6" spans="1:28" s="2" customFormat="1" ht="27.6" customHeight="1" x14ac:dyDescent="0.25">
      <c r="A6" s="101" t="s">
        <v>64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</row>
    <row r="7" spans="1:28" s="2" customFormat="1" ht="18" customHeight="1" x14ac:dyDescent="0.25">
      <c r="A7" s="102" t="s">
        <v>15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</row>
    <row r="8" spans="1:28" s="2" customFormat="1" ht="8.4" customHeight="1" thickBot="1" x14ac:dyDescent="0.3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24" customHeight="1" thickTop="1" x14ac:dyDescent="0.25">
      <c r="A9" s="103" t="s">
        <v>20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5"/>
    </row>
    <row r="10" spans="1:28" ht="18" customHeight="1" x14ac:dyDescent="0.25">
      <c r="A10" s="106" t="s">
        <v>66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8"/>
    </row>
    <row r="11" spans="1:28" ht="19.5" customHeight="1" x14ac:dyDescent="0.25">
      <c r="A11" s="106" t="s">
        <v>65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8"/>
    </row>
    <row r="12" spans="1:28" ht="3.75" customHeight="1" x14ac:dyDescent="0.25">
      <c r="A12" s="97" t="s">
        <v>39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9"/>
    </row>
    <row r="13" spans="1:28" ht="15.6" x14ac:dyDescent="0.25">
      <c r="A13" s="40" t="s">
        <v>50</v>
      </c>
      <c r="B13" s="13"/>
      <c r="C13" s="34"/>
      <c r="D13" s="41"/>
      <c r="E13" s="42"/>
      <c r="F13" s="4"/>
      <c r="G13" s="18" t="s">
        <v>70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15"/>
      <c r="AB13" s="16" t="s">
        <v>67</v>
      </c>
    </row>
    <row r="14" spans="1:28" ht="15.6" x14ac:dyDescent="0.25">
      <c r="A14" s="11" t="s">
        <v>51</v>
      </c>
      <c r="B14" s="9"/>
      <c r="C14" s="9"/>
      <c r="D14" s="43"/>
      <c r="E14" s="44"/>
      <c r="F14" s="5"/>
      <c r="G14" s="45" t="s">
        <v>71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7"/>
      <c r="AB14" s="46" t="s">
        <v>68</v>
      </c>
    </row>
    <row r="15" spans="1:28" ht="14.4" x14ac:dyDescent="0.25">
      <c r="A15" s="109" t="s">
        <v>8</v>
      </c>
      <c r="B15" s="110"/>
      <c r="C15" s="110"/>
      <c r="D15" s="110"/>
      <c r="E15" s="110"/>
      <c r="F15" s="110"/>
      <c r="G15" s="111"/>
      <c r="H15" s="112" t="s">
        <v>1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3"/>
    </row>
    <row r="16" spans="1:28" ht="14.4" x14ac:dyDescent="0.25">
      <c r="A16" s="12" t="s">
        <v>16</v>
      </c>
      <c r="B16" s="47"/>
      <c r="C16" s="47"/>
      <c r="D16" s="6"/>
      <c r="E16" s="27"/>
      <c r="F16" s="6"/>
      <c r="G16" s="8" t="s">
        <v>39</v>
      </c>
      <c r="H16" s="48" t="s">
        <v>55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6"/>
      <c r="Y16" s="6"/>
      <c r="Z16" s="6"/>
      <c r="AA16" s="47"/>
      <c r="AB16" s="50"/>
    </row>
    <row r="17" spans="1:28" ht="14.4" x14ac:dyDescent="0.25">
      <c r="A17" s="12" t="s">
        <v>17</v>
      </c>
      <c r="B17" s="47"/>
      <c r="C17" s="47"/>
      <c r="D17" s="7"/>
      <c r="E17" s="51"/>
      <c r="F17" s="7"/>
      <c r="G17" s="8" t="s">
        <v>52</v>
      </c>
      <c r="H17" s="48" t="s">
        <v>35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6"/>
      <c r="Y17" s="6"/>
      <c r="Z17" s="6"/>
      <c r="AA17" s="47"/>
      <c r="AB17" s="50"/>
    </row>
    <row r="18" spans="1:28" ht="14.4" x14ac:dyDescent="0.25">
      <c r="A18" s="12" t="s">
        <v>18</v>
      </c>
      <c r="B18" s="47"/>
      <c r="C18" s="47"/>
      <c r="D18" s="8"/>
      <c r="E18" s="27"/>
      <c r="F18" s="6"/>
      <c r="G18" s="8" t="s">
        <v>53</v>
      </c>
      <c r="H18" s="48" t="s">
        <v>36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6"/>
      <c r="Y18" s="6"/>
      <c r="Z18" s="6"/>
      <c r="AA18" s="47"/>
      <c r="AB18" s="50"/>
    </row>
    <row r="19" spans="1:28" ht="16.2" thickBot="1" x14ac:dyDescent="0.3">
      <c r="A19" s="52" t="s">
        <v>14</v>
      </c>
      <c r="B19" s="53"/>
      <c r="C19" s="53"/>
      <c r="D19" s="54"/>
      <c r="E19" s="55"/>
      <c r="F19" s="56"/>
      <c r="G19" s="91" t="s">
        <v>54</v>
      </c>
      <c r="H19" s="57" t="s">
        <v>34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9"/>
      <c r="Y19" s="59"/>
      <c r="Z19" s="59"/>
      <c r="AA19" s="32">
        <v>51.2</v>
      </c>
      <c r="AB19" s="60" t="s">
        <v>69</v>
      </c>
    </row>
    <row r="20" spans="1:28" ht="6.75" customHeight="1" thickTop="1" thickBot="1" x14ac:dyDescent="0.3">
      <c r="A20" s="61"/>
      <c r="B20" s="62"/>
      <c r="C20" s="62"/>
      <c r="D20" s="61"/>
      <c r="E20" s="63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28" s="64" customFormat="1" ht="21.75" customHeight="1" thickTop="1" x14ac:dyDescent="0.25">
      <c r="A21" s="114" t="s">
        <v>6</v>
      </c>
      <c r="B21" s="116" t="s">
        <v>11</v>
      </c>
      <c r="C21" s="116" t="s">
        <v>33</v>
      </c>
      <c r="D21" s="116" t="s">
        <v>2</v>
      </c>
      <c r="E21" s="118" t="s">
        <v>32</v>
      </c>
      <c r="F21" s="116" t="s">
        <v>7</v>
      </c>
      <c r="G21" s="116" t="s">
        <v>12</v>
      </c>
      <c r="H21" s="120" t="s">
        <v>41</v>
      </c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16" t="s">
        <v>42</v>
      </c>
      <c r="Y21" s="116" t="s">
        <v>43</v>
      </c>
      <c r="Z21" s="116" t="s">
        <v>44</v>
      </c>
      <c r="AA21" s="131" t="s">
        <v>22</v>
      </c>
      <c r="AB21" s="133" t="s">
        <v>13</v>
      </c>
    </row>
    <row r="22" spans="1:28" s="64" customFormat="1" ht="18" customHeight="1" x14ac:dyDescent="0.25">
      <c r="A22" s="115"/>
      <c r="B22" s="117"/>
      <c r="C22" s="117"/>
      <c r="D22" s="117"/>
      <c r="E22" s="119"/>
      <c r="F22" s="117"/>
      <c r="G22" s="117"/>
      <c r="H22" s="95">
        <v>1</v>
      </c>
      <c r="I22" s="95">
        <v>2</v>
      </c>
      <c r="J22" s="95">
        <v>3</v>
      </c>
      <c r="K22" s="95">
        <v>4</v>
      </c>
      <c r="L22" s="95">
        <v>5</v>
      </c>
      <c r="M22" s="95">
        <v>6</v>
      </c>
      <c r="N22" s="95">
        <v>7</v>
      </c>
      <c r="O22" s="95">
        <v>8</v>
      </c>
      <c r="P22" s="95">
        <v>9</v>
      </c>
      <c r="Q22" s="95">
        <v>10</v>
      </c>
      <c r="R22" s="95">
        <v>11</v>
      </c>
      <c r="S22" s="95">
        <v>12</v>
      </c>
      <c r="T22" s="95">
        <v>13</v>
      </c>
      <c r="U22" s="95">
        <v>14</v>
      </c>
      <c r="V22" s="95">
        <v>15</v>
      </c>
      <c r="W22" s="95">
        <v>16</v>
      </c>
      <c r="X22" s="117"/>
      <c r="Y22" s="117"/>
      <c r="Z22" s="117"/>
      <c r="AA22" s="132"/>
      <c r="AB22" s="134"/>
    </row>
    <row r="23" spans="1:28" s="3" customFormat="1" ht="18" x14ac:dyDescent="0.25">
      <c r="A23" s="36">
        <v>1</v>
      </c>
      <c r="B23" s="14">
        <v>61</v>
      </c>
      <c r="C23" s="65">
        <v>10015328509</v>
      </c>
      <c r="D23" s="66" t="s">
        <v>72</v>
      </c>
      <c r="E23" s="89">
        <v>36190</v>
      </c>
      <c r="F23" s="68" t="s">
        <v>21</v>
      </c>
      <c r="G23" s="69" t="s">
        <v>73</v>
      </c>
      <c r="H23" s="67">
        <v>5</v>
      </c>
      <c r="I23" s="67">
        <v>5</v>
      </c>
      <c r="J23" s="67">
        <v>3</v>
      </c>
      <c r="K23" s="67"/>
      <c r="L23" s="67">
        <v>1</v>
      </c>
      <c r="M23" s="67"/>
      <c r="N23" s="67"/>
      <c r="O23" s="67">
        <v>5</v>
      </c>
      <c r="P23" s="67"/>
      <c r="Q23" s="67">
        <v>3</v>
      </c>
      <c r="R23" s="67">
        <v>5</v>
      </c>
      <c r="S23" s="67">
        <v>3</v>
      </c>
      <c r="T23" s="67">
        <v>5</v>
      </c>
      <c r="U23" s="67">
        <v>3</v>
      </c>
      <c r="V23" s="67">
        <v>3</v>
      </c>
      <c r="W23" s="67">
        <v>3</v>
      </c>
      <c r="X23" s="92">
        <f>SUM(H23:W23)</f>
        <v>44</v>
      </c>
      <c r="Y23" s="67">
        <v>2</v>
      </c>
      <c r="Z23" s="67"/>
      <c r="AA23" s="14" t="s">
        <v>21</v>
      </c>
      <c r="AB23" s="70"/>
    </row>
    <row r="24" spans="1:28" s="3" customFormat="1" ht="18" x14ac:dyDescent="0.25">
      <c r="A24" s="36">
        <v>2</v>
      </c>
      <c r="B24" s="14">
        <v>68</v>
      </c>
      <c r="C24" s="65">
        <v>10010085960</v>
      </c>
      <c r="D24" s="66" t="s">
        <v>74</v>
      </c>
      <c r="E24" s="89">
        <v>34246</v>
      </c>
      <c r="F24" s="68" t="s">
        <v>21</v>
      </c>
      <c r="G24" s="69" t="s">
        <v>62</v>
      </c>
      <c r="H24" s="67"/>
      <c r="I24" s="67"/>
      <c r="J24" s="67"/>
      <c r="K24" s="67">
        <v>1</v>
      </c>
      <c r="L24" s="67"/>
      <c r="M24" s="67"/>
      <c r="N24" s="67"/>
      <c r="O24" s="67"/>
      <c r="P24" s="67"/>
      <c r="Q24" s="67">
        <v>5</v>
      </c>
      <c r="R24" s="67">
        <v>3</v>
      </c>
      <c r="S24" s="67">
        <v>5</v>
      </c>
      <c r="T24" s="67">
        <v>3</v>
      </c>
      <c r="U24" s="67">
        <v>5</v>
      </c>
      <c r="V24" s="67">
        <v>5</v>
      </c>
      <c r="W24" s="67">
        <v>5</v>
      </c>
      <c r="X24" s="92">
        <f t="shared" ref="X24:X31" si="0">SUM(H24:W24)</f>
        <v>32</v>
      </c>
      <c r="Y24" s="67">
        <v>1</v>
      </c>
      <c r="Z24" s="67"/>
      <c r="AA24" s="14" t="s">
        <v>21</v>
      </c>
      <c r="AB24" s="70"/>
    </row>
    <row r="25" spans="1:28" s="3" customFormat="1" ht="18" x14ac:dyDescent="0.25">
      <c r="A25" s="36">
        <v>3</v>
      </c>
      <c r="B25" s="14">
        <v>64</v>
      </c>
      <c r="C25" s="65">
        <v>10036048517</v>
      </c>
      <c r="D25" s="66" t="s">
        <v>75</v>
      </c>
      <c r="E25" s="89">
        <v>37682</v>
      </c>
      <c r="F25" s="68" t="s">
        <v>21</v>
      </c>
      <c r="G25" s="69" t="s">
        <v>63</v>
      </c>
      <c r="H25" s="67">
        <v>3</v>
      </c>
      <c r="I25" s="67">
        <v>3</v>
      </c>
      <c r="J25" s="67">
        <v>1</v>
      </c>
      <c r="K25" s="67">
        <v>3</v>
      </c>
      <c r="L25" s="67">
        <v>3</v>
      </c>
      <c r="M25" s="67">
        <v>5</v>
      </c>
      <c r="N25" s="67">
        <v>1</v>
      </c>
      <c r="O25" s="67">
        <v>3</v>
      </c>
      <c r="P25" s="67">
        <v>3</v>
      </c>
      <c r="Q25" s="67"/>
      <c r="R25" s="67">
        <v>1</v>
      </c>
      <c r="S25" s="67"/>
      <c r="T25" s="67">
        <v>2</v>
      </c>
      <c r="U25" s="67">
        <v>1</v>
      </c>
      <c r="V25" s="67">
        <v>1</v>
      </c>
      <c r="W25" s="67">
        <v>1</v>
      </c>
      <c r="X25" s="92">
        <f t="shared" si="0"/>
        <v>31</v>
      </c>
      <c r="Y25" s="67">
        <v>4</v>
      </c>
      <c r="Z25" s="67"/>
      <c r="AA25" s="14" t="s">
        <v>21</v>
      </c>
      <c r="AB25" s="70"/>
    </row>
    <row r="26" spans="1:28" s="3" customFormat="1" ht="18" x14ac:dyDescent="0.25">
      <c r="A26" s="36">
        <v>4</v>
      </c>
      <c r="B26" s="14">
        <v>73</v>
      </c>
      <c r="C26" s="65">
        <v>10015266568</v>
      </c>
      <c r="D26" s="66" t="s">
        <v>76</v>
      </c>
      <c r="E26" s="89">
        <v>36288</v>
      </c>
      <c r="F26" s="68" t="s">
        <v>21</v>
      </c>
      <c r="G26" s="69" t="s">
        <v>45</v>
      </c>
      <c r="H26" s="67">
        <v>2</v>
      </c>
      <c r="I26" s="67">
        <v>2</v>
      </c>
      <c r="J26" s="67">
        <v>5</v>
      </c>
      <c r="K26" s="67"/>
      <c r="L26" s="67"/>
      <c r="M26" s="67"/>
      <c r="N26" s="67"/>
      <c r="O26" s="67">
        <v>2</v>
      </c>
      <c r="P26" s="67">
        <v>5</v>
      </c>
      <c r="Q26" s="67">
        <v>2</v>
      </c>
      <c r="R26" s="67">
        <v>2</v>
      </c>
      <c r="S26" s="67">
        <v>2</v>
      </c>
      <c r="T26" s="67"/>
      <c r="U26" s="67"/>
      <c r="V26" s="67"/>
      <c r="W26" s="67">
        <v>2</v>
      </c>
      <c r="X26" s="92">
        <f t="shared" si="0"/>
        <v>24</v>
      </c>
      <c r="Y26" s="67">
        <v>3</v>
      </c>
      <c r="Z26" s="67"/>
      <c r="AA26" s="14" t="s">
        <v>21</v>
      </c>
      <c r="AB26" s="70"/>
    </row>
    <row r="27" spans="1:28" s="3" customFormat="1" ht="18" x14ac:dyDescent="0.25">
      <c r="A27" s="36">
        <v>5</v>
      </c>
      <c r="B27" s="14">
        <v>76</v>
      </c>
      <c r="C27" s="65">
        <v>10077305142</v>
      </c>
      <c r="D27" s="66" t="s">
        <v>77</v>
      </c>
      <c r="E27" s="89">
        <v>37921</v>
      </c>
      <c r="F27" s="68" t="s">
        <v>21</v>
      </c>
      <c r="G27" s="69" t="s">
        <v>61</v>
      </c>
      <c r="H27" s="67">
        <v>1</v>
      </c>
      <c r="I27" s="67"/>
      <c r="J27" s="67"/>
      <c r="K27" s="67">
        <v>5</v>
      </c>
      <c r="L27" s="67"/>
      <c r="M27" s="67">
        <v>2</v>
      </c>
      <c r="N27" s="67">
        <v>2</v>
      </c>
      <c r="O27" s="67">
        <v>1</v>
      </c>
      <c r="P27" s="67">
        <v>2</v>
      </c>
      <c r="Q27" s="67">
        <v>1</v>
      </c>
      <c r="R27" s="67"/>
      <c r="S27" s="67"/>
      <c r="T27" s="67"/>
      <c r="U27" s="67"/>
      <c r="V27" s="67">
        <v>2</v>
      </c>
      <c r="W27" s="67"/>
      <c r="X27" s="92">
        <f t="shared" si="0"/>
        <v>16</v>
      </c>
      <c r="Y27" s="67">
        <v>6</v>
      </c>
      <c r="Z27" s="67"/>
      <c r="AA27" s="14" t="s">
        <v>21</v>
      </c>
      <c r="AB27" s="70"/>
    </row>
    <row r="28" spans="1:28" s="3" customFormat="1" ht="18" x14ac:dyDescent="0.25">
      <c r="A28" s="36">
        <v>6</v>
      </c>
      <c r="B28" s="14">
        <v>81</v>
      </c>
      <c r="C28" s="65">
        <v>10036035177</v>
      </c>
      <c r="D28" s="66" t="s">
        <v>78</v>
      </c>
      <c r="E28" s="89">
        <v>37434</v>
      </c>
      <c r="F28" s="68" t="s">
        <v>21</v>
      </c>
      <c r="G28" s="69" t="s">
        <v>60</v>
      </c>
      <c r="H28" s="67"/>
      <c r="I28" s="67"/>
      <c r="J28" s="67"/>
      <c r="K28" s="67">
        <v>2</v>
      </c>
      <c r="L28" s="67">
        <v>5</v>
      </c>
      <c r="M28" s="67">
        <v>3</v>
      </c>
      <c r="N28" s="67">
        <v>3</v>
      </c>
      <c r="O28" s="67"/>
      <c r="P28" s="67">
        <v>1</v>
      </c>
      <c r="Q28" s="67"/>
      <c r="R28" s="67"/>
      <c r="S28" s="67"/>
      <c r="T28" s="67"/>
      <c r="U28" s="67"/>
      <c r="V28" s="67"/>
      <c r="W28" s="67"/>
      <c r="X28" s="92">
        <f t="shared" si="0"/>
        <v>14</v>
      </c>
      <c r="Y28" s="67">
        <v>7</v>
      </c>
      <c r="Z28" s="67"/>
      <c r="AA28" s="14" t="s">
        <v>21</v>
      </c>
      <c r="AB28" s="70"/>
    </row>
    <row r="29" spans="1:28" s="3" customFormat="1" ht="18" x14ac:dyDescent="0.25">
      <c r="A29" s="36">
        <v>7</v>
      </c>
      <c r="B29" s="14">
        <v>82</v>
      </c>
      <c r="C29" s="65">
        <v>10036078122</v>
      </c>
      <c r="D29" s="66" t="s">
        <v>79</v>
      </c>
      <c r="E29" s="89">
        <v>37359</v>
      </c>
      <c r="F29" s="68" t="s">
        <v>21</v>
      </c>
      <c r="G29" s="69" t="s">
        <v>60</v>
      </c>
      <c r="H29" s="67"/>
      <c r="I29" s="67">
        <v>1</v>
      </c>
      <c r="J29" s="67"/>
      <c r="K29" s="67"/>
      <c r="L29" s="67"/>
      <c r="M29" s="67">
        <v>1</v>
      </c>
      <c r="N29" s="67">
        <v>5</v>
      </c>
      <c r="O29" s="67"/>
      <c r="P29" s="67"/>
      <c r="Q29" s="67"/>
      <c r="R29" s="67"/>
      <c r="S29" s="67">
        <v>1</v>
      </c>
      <c r="T29" s="67">
        <v>1</v>
      </c>
      <c r="U29" s="67">
        <v>2</v>
      </c>
      <c r="V29" s="67"/>
      <c r="W29" s="67"/>
      <c r="X29" s="92">
        <f t="shared" si="0"/>
        <v>11</v>
      </c>
      <c r="Y29" s="67">
        <v>11</v>
      </c>
      <c r="Z29" s="67"/>
      <c r="AA29" s="14" t="s">
        <v>29</v>
      </c>
      <c r="AB29" s="70"/>
    </row>
    <row r="30" spans="1:28" s="3" customFormat="1" ht="18" x14ac:dyDescent="0.25">
      <c r="A30" s="36">
        <v>8</v>
      </c>
      <c r="B30" s="14">
        <v>75</v>
      </c>
      <c r="C30" s="65">
        <v>10036048820</v>
      </c>
      <c r="D30" s="66" t="s">
        <v>80</v>
      </c>
      <c r="E30" s="89">
        <v>37219</v>
      </c>
      <c r="F30" s="68" t="s">
        <v>21</v>
      </c>
      <c r="G30" s="69" t="s">
        <v>61</v>
      </c>
      <c r="H30" s="67"/>
      <c r="I30" s="67"/>
      <c r="J30" s="67">
        <v>2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92">
        <f t="shared" si="0"/>
        <v>2</v>
      </c>
      <c r="Y30" s="67">
        <v>9</v>
      </c>
      <c r="Z30" s="67"/>
      <c r="AA30" s="14" t="s">
        <v>29</v>
      </c>
      <c r="AB30" s="70"/>
    </row>
    <row r="31" spans="1:28" s="3" customFormat="1" ht="18" x14ac:dyDescent="0.25">
      <c r="A31" s="36">
        <v>9</v>
      </c>
      <c r="B31" s="14">
        <v>79</v>
      </c>
      <c r="C31" s="65">
        <v>10055591488</v>
      </c>
      <c r="D31" s="66" t="s">
        <v>81</v>
      </c>
      <c r="E31" s="89">
        <v>37289</v>
      </c>
      <c r="F31" s="68" t="s">
        <v>29</v>
      </c>
      <c r="G31" s="69" t="s">
        <v>61</v>
      </c>
      <c r="H31" s="67"/>
      <c r="I31" s="67"/>
      <c r="J31" s="67"/>
      <c r="K31" s="67"/>
      <c r="L31" s="67">
        <v>2</v>
      </c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92">
        <f t="shared" si="0"/>
        <v>2</v>
      </c>
      <c r="Y31" s="67">
        <v>10</v>
      </c>
      <c r="Z31" s="67"/>
      <c r="AA31" s="14" t="s">
        <v>29</v>
      </c>
      <c r="AB31" s="70"/>
    </row>
    <row r="32" spans="1:28" s="3" customFormat="1" ht="18" x14ac:dyDescent="0.25">
      <c r="A32" s="36">
        <v>10</v>
      </c>
      <c r="B32" s="14">
        <v>83</v>
      </c>
      <c r="C32" s="65">
        <v>10034988082</v>
      </c>
      <c r="D32" s="66" t="s">
        <v>82</v>
      </c>
      <c r="E32" s="89">
        <v>36777</v>
      </c>
      <c r="F32" s="68" t="s">
        <v>21</v>
      </c>
      <c r="G32" s="69" t="s">
        <v>60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92"/>
      <c r="Y32" s="67">
        <v>5</v>
      </c>
      <c r="Z32" s="67"/>
      <c r="AA32" s="14" t="s">
        <v>29</v>
      </c>
      <c r="AB32" s="70"/>
    </row>
    <row r="33" spans="1:28" s="3" customFormat="1" ht="18" x14ac:dyDescent="0.25">
      <c r="A33" s="36">
        <v>11</v>
      </c>
      <c r="B33" s="14">
        <v>62</v>
      </c>
      <c r="C33" s="65">
        <v>10036028410</v>
      </c>
      <c r="D33" s="66" t="s">
        <v>83</v>
      </c>
      <c r="E33" s="89">
        <v>37061</v>
      </c>
      <c r="F33" s="68" t="s">
        <v>21</v>
      </c>
      <c r="G33" s="69" t="s">
        <v>63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92"/>
      <c r="Y33" s="67">
        <v>8</v>
      </c>
      <c r="Z33" s="67"/>
      <c r="AA33" s="14" t="s">
        <v>29</v>
      </c>
      <c r="AB33" s="70"/>
    </row>
    <row r="34" spans="1:28" s="3" customFormat="1" ht="18" x14ac:dyDescent="0.25">
      <c r="A34" s="36">
        <v>12</v>
      </c>
      <c r="B34" s="14">
        <v>74</v>
      </c>
      <c r="C34" s="65">
        <v>10005747939</v>
      </c>
      <c r="D34" s="66" t="s">
        <v>84</v>
      </c>
      <c r="E34" s="89">
        <v>32939</v>
      </c>
      <c r="F34" s="68" t="s">
        <v>28</v>
      </c>
      <c r="G34" s="69" t="s">
        <v>61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92"/>
      <c r="Y34" s="67">
        <v>12</v>
      </c>
      <c r="Z34" s="67"/>
      <c r="AA34" s="14" t="s">
        <v>29</v>
      </c>
      <c r="AB34" s="70"/>
    </row>
    <row r="35" spans="1:28" s="3" customFormat="1" ht="18" x14ac:dyDescent="0.25">
      <c r="A35" s="36" t="s">
        <v>47</v>
      </c>
      <c r="B35" s="14">
        <v>63</v>
      </c>
      <c r="C35" s="65">
        <v>10057706896</v>
      </c>
      <c r="D35" s="66" t="s">
        <v>85</v>
      </c>
      <c r="E35" s="89">
        <v>37492</v>
      </c>
      <c r="F35" s="68" t="s">
        <v>21</v>
      </c>
      <c r="G35" s="69" t="s">
        <v>63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92"/>
      <c r="Y35" s="67"/>
      <c r="Z35" s="67"/>
      <c r="AA35" s="14"/>
      <c r="AB35" s="70"/>
    </row>
    <row r="36" spans="1:28" s="3" customFormat="1" ht="18" x14ac:dyDescent="0.25">
      <c r="A36" s="36" t="s">
        <v>47</v>
      </c>
      <c r="B36" s="14">
        <v>65</v>
      </c>
      <c r="C36" s="65">
        <v>10080036195</v>
      </c>
      <c r="D36" s="66" t="s">
        <v>86</v>
      </c>
      <c r="E36" s="89">
        <v>38031</v>
      </c>
      <c r="F36" s="68" t="s">
        <v>21</v>
      </c>
      <c r="G36" s="69" t="s">
        <v>63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92"/>
      <c r="Y36" s="67"/>
      <c r="Z36" s="67"/>
      <c r="AA36" s="14"/>
      <c r="AB36" s="70"/>
    </row>
    <row r="37" spans="1:28" s="3" customFormat="1" ht="18" x14ac:dyDescent="0.25">
      <c r="A37" s="36" t="s">
        <v>47</v>
      </c>
      <c r="B37" s="14">
        <v>66</v>
      </c>
      <c r="C37" s="65">
        <v>10080256265</v>
      </c>
      <c r="D37" s="66" t="s">
        <v>87</v>
      </c>
      <c r="E37" s="89">
        <v>37809</v>
      </c>
      <c r="F37" s="68" t="s">
        <v>29</v>
      </c>
      <c r="G37" s="69" t="s">
        <v>63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92"/>
      <c r="Y37" s="67"/>
      <c r="Z37" s="67"/>
      <c r="AA37" s="14"/>
      <c r="AB37" s="70"/>
    </row>
    <row r="38" spans="1:28" s="3" customFormat="1" ht="18" x14ac:dyDescent="0.25">
      <c r="A38" s="36" t="s">
        <v>47</v>
      </c>
      <c r="B38" s="14">
        <v>67</v>
      </c>
      <c r="C38" s="65">
        <v>10094941661</v>
      </c>
      <c r="D38" s="66" t="s">
        <v>88</v>
      </c>
      <c r="E38" s="89">
        <v>38106</v>
      </c>
      <c r="F38" s="68" t="s">
        <v>29</v>
      </c>
      <c r="G38" s="69" t="s">
        <v>63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92"/>
      <c r="Y38" s="67"/>
      <c r="Z38" s="67"/>
      <c r="AA38" s="14"/>
      <c r="AB38" s="70"/>
    </row>
    <row r="39" spans="1:28" s="3" customFormat="1" ht="18" x14ac:dyDescent="0.25">
      <c r="A39" s="36" t="s">
        <v>47</v>
      </c>
      <c r="B39" s="14">
        <v>69</v>
      </c>
      <c r="C39" s="65">
        <v>10034993035</v>
      </c>
      <c r="D39" s="66" t="s">
        <v>89</v>
      </c>
      <c r="E39" s="89">
        <v>36398</v>
      </c>
      <c r="F39" s="68" t="s">
        <v>21</v>
      </c>
      <c r="G39" s="69" t="s">
        <v>62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92"/>
      <c r="Y39" s="67"/>
      <c r="Z39" s="67"/>
      <c r="AA39" s="14"/>
      <c r="AB39" s="70"/>
    </row>
    <row r="40" spans="1:28" s="3" customFormat="1" ht="18" x14ac:dyDescent="0.25">
      <c r="A40" s="36" t="s">
        <v>47</v>
      </c>
      <c r="B40" s="14">
        <v>70</v>
      </c>
      <c r="C40" s="65">
        <v>10114018329</v>
      </c>
      <c r="D40" s="66" t="s">
        <v>90</v>
      </c>
      <c r="E40" s="89">
        <v>37488</v>
      </c>
      <c r="F40" s="68" t="s">
        <v>29</v>
      </c>
      <c r="G40" s="69" t="s">
        <v>62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92"/>
      <c r="Y40" s="67"/>
      <c r="Z40" s="67"/>
      <c r="AA40" s="14"/>
      <c r="AB40" s="70"/>
    </row>
    <row r="41" spans="1:28" s="3" customFormat="1" ht="18" x14ac:dyDescent="0.25">
      <c r="A41" s="36" t="s">
        <v>47</v>
      </c>
      <c r="B41" s="14">
        <v>71</v>
      </c>
      <c r="C41" s="65">
        <v>10014927270</v>
      </c>
      <c r="D41" s="66" t="s">
        <v>91</v>
      </c>
      <c r="E41" s="89">
        <v>35369</v>
      </c>
      <c r="F41" s="68" t="s">
        <v>21</v>
      </c>
      <c r="G41" s="69" t="s">
        <v>92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92"/>
      <c r="Y41" s="67"/>
      <c r="Z41" s="67"/>
      <c r="AA41" s="14"/>
      <c r="AB41" s="70"/>
    </row>
    <row r="42" spans="1:28" s="3" customFormat="1" ht="18" x14ac:dyDescent="0.25">
      <c r="A42" s="36" t="s">
        <v>47</v>
      </c>
      <c r="B42" s="14">
        <v>72</v>
      </c>
      <c r="C42" s="65">
        <v>10095959858</v>
      </c>
      <c r="D42" s="66" t="s">
        <v>93</v>
      </c>
      <c r="E42" s="89">
        <v>31117</v>
      </c>
      <c r="F42" s="68" t="s">
        <v>29</v>
      </c>
      <c r="G42" s="69" t="s">
        <v>94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92"/>
      <c r="Y42" s="67"/>
      <c r="Z42" s="67"/>
      <c r="AA42" s="14"/>
      <c r="AB42" s="70"/>
    </row>
    <row r="43" spans="1:28" s="3" customFormat="1" ht="18" x14ac:dyDescent="0.25">
      <c r="A43" s="36" t="s">
        <v>47</v>
      </c>
      <c r="B43" s="14">
        <v>77</v>
      </c>
      <c r="C43" s="65">
        <v>10055096081</v>
      </c>
      <c r="D43" s="66" t="s">
        <v>95</v>
      </c>
      <c r="E43" s="89">
        <v>38163</v>
      </c>
      <c r="F43" s="68" t="s">
        <v>21</v>
      </c>
      <c r="G43" s="69" t="s">
        <v>61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92"/>
      <c r="Y43" s="67"/>
      <c r="Z43" s="67"/>
      <c r="AA43" s="14"/>
      <c r="AB43" s="70"/>
    </row>
    <row r="44" spans="1:28" s="3" customFormat="1" ht="18" x14ac:dyDescent="0.25">
      <c r="A44" s="36" t="s">
        <v>47</v>
      </c>
      <c r="B44" s="14">
        <v>78</v>
      </c>
      <c r="C44" s="65">
        <v>10034978079</v>
      </c>
      <c r="D44" s="66" t="s">
        <v>96</v>
      </c>
      <c r="E44" s="89">
        <v>38103</v>
      </c>
      <c r="F44" s="68" t="s">
        <v>29</v>
      </c>
      <c r="G44" s="69" t="s">
        <v>61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92"/>
      <c r="Y44" s="67"/>
      <c r="Z44" s="67"/>
      <c r="AA44" s="14"/>
      <c r="AB44" s="70"/>
    </row>
    <row r="45" spans="1:28" s="3" customFormat="1" ht="18" x14ac:dyDescent="0.25">
      <c r="A45" s="36" t="s">
        <v>47</v>
      </c>
      <c r="B45" s="14">
        <v>80</v>
      </c>
      <c r="C45" s="65">
        <v>10034943626</v>
      </c>
      <c r="D45" s="66" t="s">
        <v>97</v>
      </c>
      <c r="E45" s="89">
        <v>36727</v>
      </c>
      <c r="F45" s="68" t="s">
        <v>29</v>
      </c>
      <c r="G45" s="69" t="s">
        <v>61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92"/>
      <c r="Y45" s="67"/>
      <c r="Z45" s="67"/>
      <c r="AA45" s="14"/>
      <c r="AB45" s="70"/>
    </row>
    <row r="46" spans="1:28" s="3" customFormat="1" ht="18" x14ac:dyDescent="0.25">
      <c r="A46" s="36" t="s">
        <v>47</v>
      </c>
      <c r="B46" s="14">
        <v>84</v>
      </c>
      <c r="C46" s="65">
        <v>10105865881</v>
      </c>
      <c r="D46" s="66" t="s">
        <v>98</v>
      </c>
      <c r="E46" s="89">
        <v>37827</v>
      </c>
      <c r="F46" s="68" t="s">
        <v>29</v>
      </c>
      <c r="G46" s="69" t="s">
        <v>99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92"/>
      <c r="Y46" s="67"/>
      <c r="Z46" s="67"/>
      <c r="AA46" s="14"/>
      <c r="AB46" s="70"/>
    </row>
    <row r="47" spans="1:28" s="3" customFormat="1" ht="18" x14ac:dyDescent="0.25">
      <c r="A47" s="36" t="s">
        <v>47</v>
      </c>
      <c r="B47" s="14">
        <v>85</v>
      </c>
      <c r="C47" s="65">
        <v>10078794292</v>
      </c>
      <c r="D47" s="66" t="s">
        <v>100</v>
      </c>
      <c r="E47" s="89">
        <v>37768</v>
      </c>
      <c r="F47" s="68" t="s">
        <v>21</v>
      </c>
      <c r="G47" s="69" t="s">
        <v>99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92"/>
      <c r="Y47" s="67"/>
      <c r="Z47" s="67"/>
      <c r="AA47" s="14"/>
      <c r="AB47" s="70"/>
    </row>
    <row r="48" spans="1:28" s="3" customFormat="1" ht="18" x14ac:dyDescent="0.25">
      <c r="A48" s="36" t="s">
        <v>47</v>
      </c>
      <c r="B48" s="14">
        <v>86</v>
      </c>
      <c r="C48" s="65">
        <v>10091964064</v>
      </c>
      <c r="D48" s="66" t="s">
        <v>101</v>
      </c>
      <c r="E48" s="89">
        <v>38313</v>
      </c>
      <c r="F48" s="68" t="s">
        <v>29</v>
      </c>
      <c r="G48" s="69" t="s">
        <v>102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92"/>
      <c r="Y48" s="67"/>
      <c r="Z48" s="67"/>
      <c r="AA48" s="14"/>
      <c r="AB48" s="70"/>
    </row>
    <row r="49" spans="1:28" s="3" customFormat="1" ht="18" x14ac:dyDescent="0.25">
      <c r="A49" s="36" t="s">
        <v>47</v>
      </c>
      <c r="B49" s="14">
        <v>87</v>
      </c>
      <c r="C49" s="65">
        <v>10034979695</v>
      </c>
      <c r="D49" s="66" t="s">
        <v>101</v>
      </c>
      <c r="E49" s="89">
        <v>27390</v>
      </c>
      <c r="F49" s="68" t="s">
        <v>29</v>
      </c>
      <c r="G49" s="69" t="s">
        <v>102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92"/>
      <c r="Y49" s="67"/>
      <c r="Z49" s="67"/>
      <c r="AA49" s="14"/>
      <c r="AB49" s="70"/>
    </row>
    <row r="50" spans="1:28" s="3" customFormat="1" ht="18.600000000000001" thickBot="1" x14ac:dyDescent="0.3">
      <c r="A50" s="39" t="s">
        <v>47</v>
      </c>
      <c r="B50" s="37">
        <v>88</v>
      </c>
      <c r="C50" s="71">
        <v>10006571126</v>
      </c>
      <c r="D50" s="72" t="s">
        <v>103</v>
      </c>
      <c r="E50" s="90">
        <v>31367</v>
      </c>
      <c r="F50" s="74" t="s">
        <v>21</v>
      </c>
      <c r="G50" s="75" t="s">
        <v>104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96"/>
      <c r="Y50" s="73"/>
      <c r="Z50" s="73"/>
      <c r="AA50" s="37"/>
      <c r="AB50" s="76"/>
    </row>
    <row r="51" spans="1:28" ht="8.25" customHeight="1" thickTop="1" thickBot="1" x14ac:dyDescent="0.3">
      <c r="A51" s="61"/>
      <c r="B51" s="62"/>
      <c r="C51" s="62"/>
      <c r="D51" s="61"/>
      <c r="E51" s="63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</row>
    <row r="52" spans="1:28" ht="15" thickTop="1" x14ac:dyDescent="0.25">
      <c r="A52" s="135" t="s">
        <v>4</v>
      </c>
      <c r="B52" s="136"/>
      <c r="C52" s="136"/>
      <c r="D52" s="136"/>
      <c r="E52" s="136"/>
      <c r="F52" s="136"/>
      <c r="G52" s="136"/>
      <c r="H52" s="136" t="s">
        <v>5</v>
      </c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7"/>
    </row>
    <row r="53" spans="1:28" ht="14.4" x14ac:dyDescent="0.25">
      <c r="A53" s="40" t="s">
        <v>56</v>
      </c>
      <c r="B53" s="13"/>
      <c r="C53" s="77"/>
      <c r="D53" s="13"/>
      <c r="E53" s="78"/>
      <c r="F53" s="13"/>
      <c r="G53" s="24"/>
      <c r="Y53" s="20" t="s">
        <v>30</v>
      </c>
      <c r="Z53" s="38">
        <v>11</v>
      </c>
      <c r="AA53" s="22" t="s">
        <v>28</v>
      </c>
      <c r="AB53" s="23">
        <f>COUNTIF(F2:F50,"ЗМС")</f>
        <v>1</v>
      </c>
    </row>
    <row r="54" spans="1:28" ht="14.4" x14ac:dyDescent="0.25">
      <c r="A54" s="88" t="s">
        <v>57</v>
      </c>
      <c r="B54" s="79"/>
      <c r="C54" s="80"/>
      <c r="D54" s="79"/>
      <c r="E54" s="81"/>
      <c r="F54" s="79"/>
      <c r="G54" s="25"/>
      <c r="Y54" s="21" t="s">
        <v>23</v>
      </c>
      <c r="Z54" s="38">
        <f>Z55+Z60</f>
        <v>28</v>
      </c>
      <c r="AA54" s="22" t="s">
        <v>19</v>
      </c>
      <c r="AB54" s="23">
        <f>COUNTIF(F2:F50,"МСМК")</f>
        <v>0</v>
      </c>
    </row>
    <row r="55" spans="1:28" ht="14.4" x14ac:dyDescent="0.25">
      <c r="A55" s="88" t="s">
        <v>58</v>
      </c>
      <c r="B55" s="79"/>
      <c r="C55" s="79"/>
      <c r="D55" s="79"/>
      <c r="E55" s="81"/>
      <c r="F55" s="79"/>
      <c r="G55" s="25"/>
      <c r="Y55" s="21" t="s">
        <v>24</v>
      </c>
      <c r="Z55" s="38">
        <f>Z56+Z57+Z58+Z59</f>
        <v>28</v>
      </c>
      <c r="AA55" s="22" t="s">
        <v>21</v>
      </c>
      <c r="AB55" s="23">
        <f>COUNTIF(F2:F50,"МС")</f>
        <v>17</v>
      </c>
    </row>
    <row r="56" spans="1:28" ht="14.4" x14ac:dyDescent="0.25">
      <c r="A56" s="88" t="s">
        <v>59</v>
      </c>
      <c r="B56" s="79"/>
      <c r="C56" s="79"/>
      <c r="D56" s="79"/>
      <c r="E56" s="81"/>
      <c r="F56" s="79"/>
      <c r="G56" s="25"/>
      <c r="Y56" s="21" t="s">
        <v>25</v>
      </c>
      <c r="Z56" s="38">
        <f>COUNT(A23:A50)</f>
        <v>12</v>
      </c>
      <c r="AA56" s="22" t="s">
        <v>29</v>
      </c>
      <c r="AB56" s="23">
        <f>COUNTIF(F2:F50,"КМС")</f>
        <v>10</v>
      </c>
    </row>
    <row r="57" spans="1:28" ht="14.4" x14ac:dyDescent="0.25">
      <c r="A57" s="83"/>
      <c r="B57" s="1"/>
      <c r="D57" s="79"/>
      <c r="E57" s="81"/>
      <c r="F57" s="79"/>
      <c r="G57" s="25"/>
      <c r="Y57" s="21" t="s">
        <v>26</v>
      </c>
      <c r="Z57" s="38">
        <f>COUNTIF(A23:A50,"НФ")</f>
        <v>16</v>
      </c>
      <c r="AA57" s="22" t="s">
        <v>37</v>
      </c>
      <c r="AB57" s="23">
        <f>COUNTIF(F2:F50,"1 СР")</f>
        <v>0</v>
      </c>
    </row>
    <row r="58" spans="1:28" ht="14.4" x14ac:dyDescent="0.25">
      <c r="A58" s="82"/>
      <c r="B58" s="79"/>
      <c r="C58" s="79"/>
      <c r="D58" s="79"/>
      <c r="E58" s="81"/>
      <c r="F58" s="79"/>
      <c r="G58" s="25"/>
      <c r="Y58" s="21" t="s">
        <v>31</v>
      </c>
      <c r="Z58" s="38">
        <f>COUNTIF(A22:A50,"ДСКВ")</f>
        <v>0</v>
      </c>
      <c r="AA58" s="22" t="s">
        <v>38</v>
      </c>
      <c r="AB58" s="23">
        <f>COUNTIF(F2:F50,"2 СР")</f>
        <v>0</v>
      </c>
    </row>
    <row r="59" spans="1:28" ht="14.4" x14ac:dyDescent="0.25">
      <c r="A59" s="84"/>
      <c r="B59" s="9"/>
      <c r="C59" s="9"/>
      <c r="D59" s="79"/>
      <c r="E59" s="81"/>
      <c r="F59" s="79"/>
      <c r="G59" s="25"/>
      <c r="X59" s="26"/>
      <c r="Y59" s="21" t="s">
        <v>27</v>
      </c>
      <c r="Z59" s="38">
        <f>COUNTIF(A22:A50,"НС")</f>
        <v>0</v>
      </c>
      <c r="AA59" s="22" t="s">
        <v>40</v>
      </c>
      <c r="AB59" s="23">
        <f>COUNTIF(F1:F50,"3 СР")</f>
        <v>0</v>
      </c>
    </row>
    <row r="60" spans="1:28" ht="4.5" customHeight="1" x14ac:dyDescent="0.25">
      <c r="A60" s="85"/>
      <c r="B60" s="10"/>
      <c r="C60" s="10"/>
      <c r="D60" s="7"/>
      <c r="E60" s="8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AA60" s="7"/>
      <c r="AB60" s="87"/>
    </row>
    <row r="61" spans="1:28" ht="15.6" x14ac:dyDescent="0.25">
      <c r="A61" s="124" t="s">
        <v>46</v>
      </c>
      <c r="B61" s="125"/>
      <c r="C61" s="125"/>
      <c r="D61" s="125"/>
      <c r="E61" s="125"/>
      <c r="F61" s="125" t="s">
        <v>10</v>
      </c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33"/>
      <c r="Y61" s="125" t="s">
        <v>3</v>
      </c>
      <c r="Z61" s="125"/>
      <c r="AA61" s="125"/>
      <c r="AB61" s="126"/>
    </row>
    <row r="62" spans="1:28" x14ac:dyDescent="0.25">
      <c r="A62" s="127"/>
      <c r="B62" s="128"/>
      <c r="C62" s="128"/>
      <c r="D62" s="128"/>
      <c r="E62" s="128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34"/>
      <c r="Y62" s="129"/>
      <c r="Z62" s="129"/>
      <c r="AA62" s="129"/>
      <c r="AB62" s="130"/>
    </row>
    <row r="63" spans="1:28" x14ac:dyDescent="0.25">
      <c r="A63" s="31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93"/>
      <c r="Q63" s="94"/>
      <c r="R63" s="94"/>
      <c r="S63" s="94"/>
      <c r="T63" s="94"/>
      <c r="U63" s="94"/>
      <c r="V63" s="94"/>
      <c r="W63" s="30"/>
      <c r="X63" s="30"/>
      <c r="Y63" s="30"/>
      <c r="Z63" s="30"/>
      <c r="AA63" s="30"/>
      <c r="AB63" s="35"/>
    </row>
    <row r="64" spans="1:28" x14ac:dyDescent="0.25">
      <c r="A64" s="31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93"/>
      <c r="Q64" s="94"/>
      <c r="R64" s="94"/>
      <c r="S64" s="94"/>
      <c r="T64" s="94"/>
      <c r="U64" s="94"/>
      <c r="V64" s="94"/>
      <c r="W64" s="30"/>
      <c r="X64" s="30"/>
      <c r="Y64" s="30"/>
      <c r="Z64" s="30"/>
      <c r="AA64" s="30"/>
      <c r="AB64" s="35"/>
    </row>
    <row r="65" spans="1:28" x14ac:dyDescent="0.25">
      <c r="A65" s="31"/>
      <c r="D65" s="30"/>
      <c r="E65" s="28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93"/>
      <c r="Q65" s="94"/>
      <c r="R65" s="94"/>
      <c r="S65" s="94"/>
      <c r="T65" s="94"/>
      <c r="U65" s="94"/>
      <c r="V65" s="94"/>
      <c r="W65" s="30"/>
      <c r="X65" s="30"/>
      <c r="Y65" s="30"/>
      <c r="Z65" s="30"/>
      <c r="AA65" s="30"/>
      <c r="AB65" s="35"/>
    </row>
    <row r="66" spans="1:28" x14ac:dyDescent="0.25">
      <c r="A66" s="31"/>
      <c r="D66" s="30"/>
      <c r="E66" s="28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93"/>
      <c r="Q66" s="94"/>
      <c r="R66" s="94"/>
      <c r="S66" s="94"/>
      <c r="T66" s="94"/>
      <c r="U66" s="94"/>
      <c r="V66" s="94"/>
      <c r="W66" s="30"/>
      <c r="X66" s="30"/>
      <c r="Y66" s="30"/>
      <c r="Z66" s="30"/>
      <c r="AA66" s="30"/>
      <c r="AB66" s="35"/>
    </row>
    <row r="67" spans="1:28" ht="16.2" thickBot="1" x14ac:dyDescent="0.3">
      <c r="A67" s="121" t="str">
        <f>G19</f>
        <v>Шатрыгина Е.В. (ВК, Свердловская область)</v>
      </c>
      <c r="B67" s="122"/>
      <c r="C67" s="122"/>
      <c r="D67" s="122"/>
      <c r="E67" s="122"/>
      <c r="F67" s="122" t="str">
        <f>G17</f>
        <v>Попова Е.В. (ВК, Воронежская область)</v>
      </c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32"/>
      <c r="Y67" s="122" t="str">
        <f>G18</f>
        <v>Азаров С.Н. (ВК, Санкт‐Петербург)</v>
      </c>
      <c r="Z67" s="122"/>
      <c r="AA67" s="122"/>
      <c r="AB67" s="123"/>
    </row>
    <row r="68" spans="1:28" ht="14.4" thickTop="1" x14ac:dyDescent="0.25"/>
    <row r="80" spans="1:28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20"/>
    </row>
  </sheetData>
  <mergeCells count="38">
    <mergeCell ref="A67:E67"/>
    <mergeCell ref="F67:W67"/>
    <mergeCell ref="Y67:AB67"/>
    <mergeCell ref="Z21:Z22"/>
    <mergeCell ref="A61:E61"/>
    <mergeCell ref="F61:W61"/>
    <mergeCell ref="Y61:AB61"/>
    <mergeCell ref="A62:E62"/>
    <mergeCell ref="F62:W62"/>
    <mergeCell ref="Y62:AB62"/>
    <mergeCell ref="X21:X22"/>
    <mergeCell ref="Y21:Y22"/>
    <mergeCell ref="AA21:AA22"/>
    <mergeCell ref="AB21:AB22"/>
    <mergeCell ref="A52:G52"/>
    <mergeCell ref="H52:AB52"/>
    <mergeCell ref="A15:G15"/>
    <mergeCell ref="H15:AB15"/>
    <mergeCell ref="A21:A22"/>
    <mergeCell ref="B21:B22"/>
    <mergeCell ref="C21:C22"/>
    <mergeCell ref="D21:D22"/>
    <mergeCell ref="E21:E22"/>
    <mergeCell ref="F21:F22"/>
    <mergeCell ref="G21:G22"/>
    <mergeCell ref="H21:W21"/>
    <mergeCell ref="A12:AB12"/>
    <mergeCell ref="A1:AB1"/>
    <mergeCell ref="A2:AB2"/>
    <mergeCell ref="A3:AB3"/>
    <mergeCell ref="A4:AB4"/>
    <mergeCell ref="A5:AB5"/>
    <mergeCell ref="A6:AB6"/>
    <mergeCell ref="A7:AB7"/>
    <mergeCell ref="A8:AB8"/>
    <mergeCell ref="A9:AB9"/>
    <mergeCell ref="A10:AB10"/>
    <mergeCell ref="A11:AB11"/>
  </mergeCells>
  <conditionalFormatting sqref="B1:B1048576">
    <cfRule type="duplicateValues" dxfId="1" priority="1"/>
  </conditionalFormatting>
  <conditionalFormatting sqref="X61:X1048576 X1:X20 Z21 X51:X52 Y21:Y50">
    <cfRule type="duplicateValues" dxfId="0" priority="6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критериум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2023-04-29T11:17:31Z</cp:lastPrinted>
  <dcterms:created xsi:type="dcterms:W3CDTF">1996-10-08T23:32:33Z</dcterms:created>
  <dcterms:modified xsi:type="dcterms:W3CDTF">2023-09-15T11:08:01Z</dcterms:modified>
</cp:coreProperties>
</file>