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3г\Протоколы 2023\25. ПР, ВС Челябинск, 07-09.09.2023\"/>
    </mc:Choice>
  </mc:AlternateContent>
  <xr:revisionPtr revIDLastSave="0" documentId="13_ncr:1_{5F90AE63-3640-4346-9F5E-440AF28510E9}" xr6:coauthVersionLast="47" xr6:coauthVersionMax="47" xr10:uidLastSave="{00000000-0000-0000-0000-000000000000}"/>
  <bookViews>
    <workbookView xWindow="1920" yWindow="228" windowWidth="11556" windowHeight="11808" tabRatio="787" xr2:uid="{00000000-000D-0000-FFFF-FFFF00000000}"/>
  </bookViews>
  <sheets>
    <sheet name="Юниоры 17-18" sheetId="128" r:id="rId1"/>
  </sheets>
  <definedNames>
    <definedName name="_xlnm.Print_Titles" localSheetId="0">'Юниоры 17-18'!$21:$21</definedName>
    <definedName name="_xlnm.Print_Area" localSheetId="0">'Юниоры 17-18'!$A$1:$L$43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28" l="1"/>
  <c r="G43" i="128"/>
  <c r="D43" i="128"/>
  <c r="L35" i="128"/>
  <c r="H35" i="128"/>
  <c r="L34" i="128"/>
  <c r="H34" i="128"/>
  <c r="L33" i="128"/>
  <c r="H33" i="128"/>
  <c r="L32" i="128"/>
  <c r="L31" i="128"/>
  <c r="L30" i="128"/>
  <c r="L29" i="128"/>
</calcChain>
</file>

<file path=xl/sharedStrings.xml><?xml version="1.0" encoding="utf-8"?>
<sst xmlns="http://schemas.openxmlformats.org/spreadsheetml/2006/main" count="80" uniqueCount="74">
  <si>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</si>
  <si>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</si>
  <si>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</si>
  <si>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</si>
  <si>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</si>
  <si>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</si>
  <si>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</si>
  <si>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</si>
  <si>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</si>
  <si>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</si>
  <si>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</si>
  <si>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</si>
  <si>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</si>
  <si>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</si>
  <si>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</si>
  <si>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</si>
  <si>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</si>
  <si>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</si>
  <si>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</si>
  <si>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</si>
  <si>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</si>
  <si>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</si>
  <si>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</si>
  <si>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</si>
  <si>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</si>
  <si>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</si>
  <si>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</si>
  <si>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</si>
  <si>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</si>
  <si>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</si>
  <si>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ИТОГОВЫЙ ПРОТОКОЛ</t>
  </si>
  <si>
    <t>ВЫПОЛНЕНИЕ НТУ ЕВСК</t>
  </si>
  <si>
    <t/>
  </si>
  <si>
    <t>ГЛАВНЫЙ СЕКРЕТАРЬ</t>
  </si>
  <si>
    <t>3 СР</t>
  </si>
  <si>
    <t>2 СР</t>
  </si>
  <si>
    <t>ВЫСОТА СТАРТОВОЙ ГОРЫ (HD)(м):</t>
  </si>
  <si>
    <t>Республика Татарстан</t>
  </si>
  <si>
    <t>1 попытка</t>
  </si>
  <si>
    <t>2 попытка</t>
  </si>
  <si>
    <t>КОНТРОЛЬНОЕ ВРЕМЯ (МИН):</t>
  </si>
  <si>
    <t>АНДРИЯНОВ А.С. (ВК, г.Москва)</t>
  </si>
  <si>
    <t>НАЧАЛО ГОНКИ:</t>
  </si>
  <si>
    <t>ОКОНЧАНИЕ ГОНКИ:</t>
  </si>
  <si>
    <t>Температура:</t>
  </si>
  <si>
    <t>Влажность:</t>
  </si>
  <si>
    <t>Осадки:</t>
  </si>
  <si>
    <t>Ветер:</t>
  </si>
  <si>
    <t>Федерация велосипедного спорта России</t>
  </si>
  <si>
    <t>ВМХ - фристайл - парк (или парк - смешанный)</t>
  </si>
  <si>
    <t>10:00</t>
  </si>
  <si>
    <t>№ ВРВС: 0080061612Я</t>
  </si>
  <si>
    <t>НАЗВАНИЕ ТРАССЫ / РЕГ.НОМЕР: ПАРК "УРАМ"</t>
  </si>
  <si>
    <t>ЗАМЕСТИТЕЛЬ ГЛАВНОГО СУДЬИ</t>
  </si>
  <si>
    <t>ЗАМЕСТИТЕЛЬ ГЛАВНОГО СУДЬИ:</t>
  </si>
  <si>
    <t>ЯКИМОВ Николай</t>
  </si>
  <si>
    <t>ЦЫРЕНЩИКОВ Матвей</t>
  </si>
  <si>
    <t>Свердловская область</t>
  </si>
  <si>
    <t>КВАЛИФИКАЦИЯ</t>
  </si>
  <si>
    <t>РЕЗУЛЬТАТ ОЧКИ</t>
  </si>
  <si>
    <t>Министерство по физической культуре и спорту Челябинской области</t>
  </si>
  <si>
    <t>МЕСТО ПРОВЕДЕНИЯ: г. Челябинск, RCC Extreme park</t>
  </si>
  <si>
    <t>ДАТА ПРОВЕДЕНИЯ: 07-09 СЕНТЯБРЯ 2023 года</t>
  </si>
  <si>
    <t>14:20</t>
  </si>
  <si>
    <t>ГВОЗДЁВ К.Е. (1 к, г. Москва)</t>
  </si>
  <si>
    <t>НС</t>
  </si>
  <si>
    <t>ВСЕРОССИЙСКИЕ СОРЕВНОВАНИЯ</t>
  </si>
  <si>
    <t>№ ЕКП 2023: 29883</t>
  </si>
  <si>
    <t>КРУЖАЛОВ Андрей</t>
  </si>
  <si>
    <t>13.04.2006</t>
  </si>
  <si>
    <t>ВАРЫВДИН Александр</t>
  </si>
  <si>
    <t>29.06.2005</t>
  </si>
  <si>
    <t>25.01.2006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</si>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</sst>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16"/>
      <name val="Calibri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39">
    <xf numFmtId="0" fontId="0" fillId="0" borderId="0" xfId="0"/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12" fillId="2" borderId="22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1" fontId="6" fillId="0" borderId="0" xfId="2" applyNumberFormat="1" applyFont="1" applyAlignment="1">
      <alignment vertical="center"/>
    </xf>
    <xf numFmtId="1" fontId="13" fillId="0" borderId="17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9" fontId="13" fillId="0" borderId="5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7" fillId="0" borderId="17" xfId="2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49" fontId="6" fillId="0" borderId="0" xfId="2" applyNumberFormat="1" applyFont="1" applyAlignment="1">
      <alignment vertical="center"/>
    </xf>
    <xf numFmtId="49" fontId="13" fillId="0" borderId="2" xfId="2" applyNumberFormat="1" applyFont="1" applyBorder="1" applyAlignment="1">
      <alignment vertical="center"/>
    </xf>
    <xf numFmtId="49" fontId="13" fillId="0" borderId="3" xfId="2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49" fontId="6" fillId="0" borderId="26" xfId="2" applyNumberFormat="1" applyFont="1" applyBorder="1" applyAlignment="1">
      <alignment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49" fontId="16" fillId="0" borderId="0" xfId="2" applyNumberFormat="1" applyFont="1" applyAlignment="1">
      <alignment vertical="center" wrapText="1"/>
    </xf>
    <xf numFmtId="49" fontId="6" fillId="0" borderId="27" xfId="2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left" vertical="center"/>
    </xf>
    <xf numFmtId="49" fontId="8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9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21" fillId="4" borderId="6" xfId="2" applyFont="1" applyFill="1" applyBorder="1" applyAlignment="1">
      <alignment horizontal="right" vertical="center"/>
    </xf>
    <xf numFmtId="14" fontId="6" fillId="0" borderId="1" xfId="2" applyNumberFormat="1" applyFont="1" applyBorder="1" applyAlignment="1">
      <alignment horizontal="center" vertical="center"/>
    </xf>
    <xf numFmtId="0" fontId="15" fillId="2" borderId="16" xfId="2" applyFont="1" applyFill="1" applyBorder="1" applyAlignment="1">
      <alignment vertical="center"/>
    </xf>
    <xf numFmtId="0" fontId="15" fillId="2" borderId="5" xfId="2" applyFont="1" applyFill="1" applyBorder="1" applyAlignment="1">
      <alignment vertical="center"/>
    </xf>
    <xf numFmtId="0" fontId="22" fillId="0" borderId="19" xfId="2" applyFont="1" applyBorder="1" applyAlignment="1">
      <alignment vertical="center"/>
    </xf>
    <xf numFmtId="0" fontId="22" fillId="0" borderId="20" xfId="2" applyFont="1" applyBorder="1" applyAlignment="1">
      <alignment vertical="center"/>
    </xf>
    <xf numFmtId="0" fontId="22" fillId="0" borderId="0" xfId="2" applyFont="1" applyAlignment="1">
      <alignment vertical="center"/>
    </xf>
    <xf numFmtId="49" fontId="22" fillId="0" borderId="0" xfId="2" applyNumberFormat="1" applyFont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10" fillId="3" borderId="37" xfId="2" applyNumberFormat="1" applyFont="1" applyFill="1" applyBorder="1" applyAlignment="1">
      <alignment horizontal="center" vertical="center"/>
    </xf>
    <xf numFmtId="49" fontId="10" fillId="2" borderId="37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0" fillId="2" borderId="37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 5" xfId="13" xr:uid="{0B17F6D5-C8AA-4FAB-B036-E085AC6F9953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665633</xdr:colOff>
      <xdr:row>5</xdr:row>
      <xdr:rowOff>78797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7C179E6-8305-4433-AF9B-B8F47248B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640993" cy="1259897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0</xdr:row>
      <xdr:rowOff>177800</xdr:rowOff>
    </xdr:from>
    <xdr:to>
      <xdr:col>11</xdr:col>
      <xdr:colOff>851361</xdr:colOff>
      <xdr:row>4</xdr:row>
      <xdr:rowOff>202223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BFAA23-B1AB-4286-93A3-A39889331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8618220" y="177800"/>
          <a:ext cx="1758141" cy="1030263"/>
        </a:xfrm>
        <a:prstGeom prst="rect">
          <a:avLst/>
        </a:prstGeom>
      </xdr:spPr>
    </xdr:pic>
    <xdr:clientData/>
  </xdr:twoCellAnchor>
  <xdr:twoCellAnchor editAs="oneCell">
    <xdr:from>
      <xdr:col>0</xdr:col>
      <xdr:colOff>32658</xdr:colOff>
      <xdr:row>0</xdr:row>
      <xdr:rowOff>152400</xdr:rowOff>
    </xdr:from>
    <xdr:to>
      <xdr:col>2</xdr:col>
      <xdr:colOff>660191</xdr:colOff>
      <xdr:row>5</xdr:row>
      <xdr:rowOff>184026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673E853-A6D7-43B2-B047-0F573DF73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8" y="152400"/>
          <a:ext cx="1640993" cy="1288926"/>
        </a:xfrm>
        <a:prstGeom prst="rect">
          <a:avLst/>
        </a:prstGeom>
      </xdr:spPr>
    </xdr:pic>
    <xdr:clientData/>
  </xdr:twoCellAnchor>
  <xdr:twoCellAnchor editAs="oneCell">
    <xdr:from>
      <xdr:col>10</xdr:col>
      <xdr:colOff>45357</xdr:colOff>
      <xdr:row>0</xdr:row>
      <xdr:rowOff>117928</xdr:rowOff>
    </xdr:from>
    <xdr:to>
      <xdr:col>11</xdr:col>
      <xdr:colOff>858618</xdr:colOff>
      <xdr:row>4</xdr:row>
      <xdr:rowOff>171379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50CDF04-3DEE-41E0-8367-E26D4CE6A0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8625477" y="117928"/>
          <a:ext cx="1758141" cy="1059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BE5E-EDBB-4A81-AEF1-6706F83839A8}">
  <sheetPr>
    <tabColor theme="3" tint="-0.249977111117893"/>
    <pageSetUpPr fitToPage="1"/>
  </sheetPr>
  <dimension ref="A1:S44"/>
  <sheetViews>
    <sheetView tabSelected="1" topLeftCell="A5" zoomScale="60" zoomScaleNormal="60" zoomScaleSheetLayoutView="89" workbookViewId="0">
      <selection activeCell="H16" sqref="H16:L16"/>
    </sheetView>
  </sheetViews>
  <sheetFormatPr defaultColWidth="9.109375" defaultRowHeight="13.8" x14ac:dyDescent="0.25"/>
  <cols>
    <col min="1" max="1" width="7" style="1" customWidth="1"/>
    <col min="2" max="2" width="7.77734375" style="90" customWidth="1"/>
    <col min="3" max="3" width="12.109375" style="90" customWidth="1"/>
    <col min="4" max="4" width="21" style="1" bestFit="1" customWidth="1"/>
    <col min="5" max="5" width="11.77734375" style="1" customWidth="1"/>
    <col min="6" max="6" width="8.77734375" style="1" customWidth="1"/>
    <col min="7" max="7" width="27" style="1" customWidth="1"/>
    <col min="8" max="8" width="9.77734375" style="57" customWidth="1"/>
    <col min="9" max="9" width="9.77734375" style="1" customWidth="1"/>
    <col min="10" max="10" width="10.109375" style="57" customWidth="1"/>
    <col min="11" max="11" width="13.77734375" style="1" customWidth="1"/>
    <col min="12" max="12" width="13.109375" style="1" customWidth="1"/>
    <col min="13" max="13" width="9.109375" style="1"/>
    <col min="14" max="14" width="9.109375" style="1" customWidth="1"/>
    <col min="15" max="16" width="9.109375" style="1"/>
    <col min="17" max="19" width="9.109375" style="57"/>
    <col min="20" max="16384" width="9.109375" style="1"/>
  </cols>
  <sheetData>
    <row r="1" spans="1:19" customFormat="1" ht="19.95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87"/>
      <c r="N1" s="84"/>
    </row>
    <row r="2" spans="1:19" customFormat="1" ht="19.95" customHeight="1" x14ac:dyDescent="0.25">
      <c r="A2" s="128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87"/>
      <c r="N2" s="84"/>
    </row>
    <row r="3" spans="1:19" customFormat="1" ht="19.95" customHeight="1" x14ac:dyDescent="0.25">
      <c r="A3" s="128" t="s">
        <v>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87"/>
      <c r="N3" s="84"/>
    </row>
    <row r="4" spans="1:19" ht="19.9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9" ht="19.95" customHeight="1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O5"/>
    </row>
    <row r="6" spans="1:19" s="2" customFormat="1" ht="19.95" customHeight="1" x14ac:dyDescent="0.25">
      <c r="A6" s="130" t="s">
        <v>66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Q6" s="70"/>
      <c r="R6" s="70"/>
      <c r="S6" s="70"/>
    </row>
    <row r="7" spans="1:19" s="2" customFormat="1" ht="19.95" customHeight="1" x14ac:dyDescent="0.25">
      <c r="A7" s="131" t="s">
        <v>12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Q7" s="70"/>
      <c r="R7" s="70"/>
      <c r="S7" s="70"/>
    </row>
    <row r="8" spans="1:19" s="2" customFormat="1" ht="19.95" customHeight="1" thickBot="1" x14ac:dyDescent="0.3">
      <c r="A8" s="132" t="s">
        <v>32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Q8" s="70"/>
      <c r="R8" s="70"/>
      <c r="S8" s="70"/>
    </row>
    <row r="9" spans="1:19" ht="19.95" customHeight="1" thickTop="1" x14ac:dyDescent="0.25">
      <c r="A9" s="133" t="s">
        <v>30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5"/>
    </row>
    <row r="10" spans="1:19" ht="19.95" customHeight="1" x14ac:dyDescent="0.25">
      <c r="A10" s="136" t="s">
        <v>49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8"/>
    </row>
    <row r="11" spans="1:19" ht="19.95" customHeight="1" x14ac:dyDescent="0.25">
      <c r="A11" s="136" t="s">
        <v>73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8"/>
    </row>
    <row r="12" spans="1:19" ht="7.5" customHeight="1" x14ac:dyDescent="0.25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7"/>
    </row>
    <row r="13" spans="1:19" ht="15.6" x14ac:dyDescent="0.25">
      <c r="A13" s="104" t="s">
        <v>61</v>
      </c>
      <c r="B13" s="105"/>
      <c r="C13" s="105"/>
      <c r="D13" s="105"/>
      <c r="E13" s="4"/>
      <c r="F13" s="4"/>
      <c r="G13" s="88" t="s">
        <v>42</v>
      </c>
      <c r="H13" s="58" t="s">
        <v>50</v>
      </c>
      <c r="I13" s="4"/>
      <c r="J13" s="58"/>
      <c r="K13" s="5"/>
      <c r="L13" s="55" t="s">
        <v>51</v>
      </c>
    </row>
    <row r="14" spans="1:19" ht="15.6" x14ac:dyDescent="0.25">
      <c r="A14" s="106" t="s">
        <v>62</v>
      </c>
      <c r="B14" s="107"/>
      <c r="C14" s="107"/>
      <c r="D14" s="107"/>
      <c r="E14" s="6"/>
      <c r="F14" s="6"/>
      <c r="G14" s="72" t="s">
        <v>43</v>
      </c>
      <c r="H14" s="59" t="s">
        <v>63</v>
      </c>
      <c r="I14" s="6"/>
      <c r="J14" s="59"/>
      <c r="K14" s="7"/>
      <c r="L14" s="56" t="s">
        <v>67</v>
      </c>
    </row>
    <row r="15" spans="1:19" ht="14.4" x14ac:dyDescent="0.25">
      <c r="A15" s="108" t="s">
        <v>7</v>
      </c>
      <c r="B15" s="109"/>
      <c r="C15" s="109"/>
      <c r="D15" s="109"/>
      <c r="E15" s="109"/>
      <c r="F15" s="109"/>
      <c r="G15" s="110"/>
      <c r="H15" s="111" t="s">
        <v>1</v>
      </c>
      <c r="I15" s="109"/>
      <c r="J15" s="109"/>
      <c r="K15" s="109"/>
      <c r="L15" s="112"/>
    </row>
    <row r="16" spans="1:19" ht="14.4" x14ac:dyDescent="0.25">
      <c r="A16" s="8" t="s">
        <v>13</v>
      </c>
      <c r="B16" s="9"/>
      <c r="C16" s="9"/>
      <c r="D16" s="10"/>
      <c r="E16" s="11"/>
      <c r="F16" s="10"/>
      <c r="G16" s="52"/>
      <c r="H16" s="113" t="s">
        <v>52</v>
      </c>
      <c r="I16" s="114"/>
      <c r="J16" s="114"/>
      <c r="K16" s="114"/>
      <c r="L16" s="115"/>
    </row>
    <row r="17" spans="1:19" ht="14.4" x14ac:dyDescent="0.25">
      <c r="A17" s="8" t="s">
        <v>14</v>
      </c>
      <c r="B17" s="9"/>
      <c r="C17" s="9"/>
      <c r="D17" s="12"/>
      <c r="E17" s="11"/>
      <c r="F17" s="10"/>
      <c r="G17" s="53" t="s">
        <v>41</v>
      </c>
      <c r="H17" s="68" t="s">
        <v>36</v>
      </c>
      <c r="I17" s="42"/>
      <c r="J17" s="60"/>
      <c r="K17" s="42"/>
      <c r="L17" s="54"/>
    </row>
    <row r="18" spans="1:19" ht="14.4" x14ac:dyDescent="0.25">
      <c r="A18" s="32" t="s">
        <v>15</v>
      </c>
      <c r="B18" s="9"/>
      <c r="C18" s="9"/>
      <c r="D18" s="12"/>
      <c r="E18" s="11"/>
      <c r="F18" s="10"/>
      <c r="G18" s="53" t="s">
        <v>64</v>
      </c>
      <c r="H18" s="68" t="s">
        <v>40</v>
      </c>
      <c r="I18" s="42"/>
      <c r="J18" s="60"/>
      <c r="K18" s="42"/>
      <c r="L18" s="54"/>
    </row>
    <row r="19" spans="1:19" ht="15" thickBot="1" x14ac:dyDescent="0.3">
      <c r="A19" s="8" t="s">
        <v>54</v>
      </c>
      <c r="B19" s="13"/>
      <c r="C19" s="13"/>
      <c r="D19" s="14"/>
      <c r="E19" s="14"/>
      <c r="F19" s="14"/>
      <c r="G19" s="53"/>
      <c r="H19" s="69"/>
      <c r="I19" s="43"/>
      <c r="J19" s="61"/>
      <c r="K19" s="40"/>
      <c r="L19" s="41"/>
    </row>
    <row r="20" spans="1:19" ht="7.5" customHeight="1" thickTop="1" thickBot="1" x14ac:dyDescent="0.3">
      <c r="A20" s="15"/>
      <c r="B20" s="16"/>
      <c r="C20" s="16"/>
      <c r="D20" s="17"/>
      <c r="E20" s="17"/>
      <c r="F20" s="17"/>
      <c r="G20" s="17"/>
      <c r="H20" s="62"/>
      <c r="I20" s="17"/>
      <c r="J20" s="62"/>
      <c r="K20" s="17"/>
      <c r="L20" s="18"/>
    </row>
    <row r="21" spans="1:19" s="19" customFormat="1" ht="20.25" customHeight="1" thickTop="1" x14ac:dyDescent="0.25">
      <c r="A21" s="116" t="s">
        <v>5</v>
      </c>
      <c r="B21" s="118" t="s">
        <v>9</v>
      </c>
      <c r="C21" s="118" t="s">
        <v>29</v>
      </c>
      <c r="D21" s="118" t="s">
        <v>2</v>
      </c>
      <c r="E21" s="118" t="s">
        <v>27</v>
      </c>
      <c r="F21" s="118" t="s">
        <v>6</v>
      </c>
      <c r="G21" s="118" t="s">
        <v>10</v>
      </c>
      <c r="H21" s="120" t="s">
        <v>58</v>
      </c>
      <c r="I21" s="120"/>
      <c r="J21" s="121" t="s">
        <v>59</v>
      </c>
      <c r="K21" s="123" t="s">
        <v>31</v>
      </c>
      <c r="L21" s="102" t="s">
        <v>11</v>
      </c>
      <c r="N21" s="81"/>
      <c r="Q21" s="71"/>
      <c r="R21" s="71"/>
      <c r="S21" s="71"/>
    </row>
    <row r="22" spans="1:19" s="19" customFormat="1" ht="17.25" customHeight="1" x14ac:dyDescent="0.25">
      <c r="A22" s="117"/>
      <c r="B22" s="119"/>
      <c r="C22" s="119"/>
      <c r="D22" s="119"/>
      <c r="E22" s="119"/>
      <c r="F22" s="119"/>
      <c r="G22" s="119"/>
      <c r="H22" s="63" t="s">
        <v>38</v>
      </c>
      <c r="I22" s="63" t="s">
        <v>39</v>
      </c>
      <c r="J22" s="122"/>
      <c r="K22" s="124"/>
      <c r="L22" s="103"/>
      <c r="N22" s="81"/>
      <c r="Q22" s="71"/>
      <c r="R22" s="71"/>
      <c r="S22" s="71"/>
    </row>
    <row r="23" spans="1:19" ht="16.8" customHeight="1" x14ac:dyDescent="0.25">
      <c r="A23" s="45">
        <v>1</v>
      </c>
      <c r="B23" s="44"/>
      <c r="C23" s="44">
        <v>10116370678</v>
      </c>
      <c r="D23" s="73" t="s">
        <v>55</v>
      </c>
      <c r="E23" s="76">
        <v>39005</v>
      </c>
      <c r="F23" s="44" t="s">
        <v>26</v>
      </c>
      <c r="G23" s="44" t="s">
        <v>37</v>
      </c>
      <c r="H23" s="83">
        <v>62.16</v>
      </c>
      <c r="I23" s="83">
        <v>63.4</v>
      </c>
      <c r="J23" s="83">
        <v>63.4</v>
      </c>
      <c r="K23" s="86"/>
      <c r="L23" s="51"/>
      <c r="N23" s="81"/>
      <c r="O23" s="19"/>
      <c r="P23" s="19"/>
      <c r="Q23" s="71"/>
      <c r="R23" s="71"/>
      <c r="S23" s="71"/>
    </row>
    <row r="24" spans="1:19" ht="16.8" customHeight="1" x14ac:dyDescent="0.25">
      <c r="A24" s="45">
        <v>2</v>
      </c>
      <c r="B24" s="44"/>
      <c r="C24" s="44">
        <v>10114574865</v>
      </c>
      <c r="D24" s="73" t="s">
        <v>68</v>
      </c>
      <c r="E24" s="76" t="s">
        <v>69</v>
      </c>
      <c r="F24" s="44" t="s">
        <v>24</v>
      </c>
      <c r="G24" s="44" t="s">
        <v>57</v>
      </c>
      <c r="H24" s="83">
        <v>60.66</v>
      </c>
      <c r="I24" s="83">
        <v>52.66</v>
      </c>
      <c r="J24" s="83">
        <v>60.66</v>
      </c>
      <c r="K24" s="86"/>
      <c r="L24" s="51"/>
      <c r="N24" s="81"/>
      <c r="O24" s="19"/>
      <c r="P24" s="19"/>
      <c r="Q24" s="71"/>
      <c r="R24" s="71"/>
      <c r="S24" s="71"/>
    </row>
    <row r="25" spans="1:19" ht="16.8" customHeight="1" x14ac:dyDescent="0.25">
      <c r="A25" s="45">
        <v>3</v>
      </c>
      <c r="B25" s="44"/>
      <c r="C25" s="44">
        <v>10117225894</v>
      </c>
      <c r="D25" s="73" t="s">
        <v>70</v>
      </c>
      <c r="E25" s="76" t="s">
        <v>71</v>
      </c>
      <c r="F25" s="44" t="s">
        <v>26</v>
      </c>
      <c r="G25" s="44" t="s">
        <v>57</v>
      </c>
      <c r="H25" s="83">
        <v>33</v>
      </c>
      <c r="I25" s="83">
        <v>13.66</v>
      </c>
      <c r="J25" s="83">
        <v>33</v>
      </c>
      <c r="K25" s="86"/>
      <c r="L25" s="51"/>
      <c r="N25" s="81"/>
      <c r="O25" s="19"/>
      <c r="P25" s="19"/>
      <c r="Q25" s="71"/>
      <c r="R25" s="71"/>
      <c r="S25" s="71"/>
    </row>
    <row r="26" spans="1:19" ht="16.8" customHeight="1" x14ac:dyDescent="0.25">
      <c r="A26" s="45" t="s">
        <v>65</v>
      </c>
      <c r="B26" s="44"/>
      <c r="C26" s="44">
        <v>10120373142</v>
      </c>
      <c r="D26" s="73" t="s">
        <v>56</v>
      </c>
      <c r="E26" s="76" t="s">
        <v>72</v>
      </c>
      <c r="F26" s="44" t="s">
        <v>35</v>
      </c>
      <c r="G26" s="44" t="s">
        <v>57</v>
      </c>
      <c r="H26" s="83"/>
      <c r="I26" s="85"/>
      <c r="J26" s="83"/>
      <c r="K26" s="86"/>
      <c r="L26" s="51"/>
      <c r="N26" s="81"/>
      <c r="O26" s="19"/>
      <c r="P26" s="19"/>
      <c r="Q26" s="71"/>
      <c r="R26" s="71"/>
      <c r="S26" s="71"/>
    </row>
    <row r="27" spans="1:19" ht="7.5" customHeight="1" thickBot="1" x14ac:dyDescent="0.35">
      <c r="A27" s="20"/>
      <c r="B27" s="21"/>
      <c r="C27" s="20"/>
      <c r="D27" s="22"/>
      <c r="E27" s="23"/>
      <c r="F27" s="24"/>
      <c r="G27" s="23"/>
      <c r="H27" s="64"/>
      <c r="I27" s="25"/>
      <c r="J27" s="64"/>
      <c r="K27" s="25"/>
      <c r="L27" s="25"/>
      <c r="N27" s="81"/>
      <c r="O27" s="19"/>
      <c r="P27" s="19"/>
      <c r="Q27" s="71"/>
      <c r="R27" s="71"/>
      <c r="S27" s="71"/>
    </row>
    <row r="28" spans="1:19" ht="15" thickTop="1" x14ac:dyDescent="0.25">
      <c r="A28" s="94" t="s">
        <v>3</v>
      </c>
      <c r="B28" s="95"/>
      <c r="C28" s="95"/>
      <c r="D28" s="95"/>
      <c r="E28" s="34"/>
      <c r="F28" s="34"/>
      <c r="G28" s="95" t="s">
        <v>4</v>
      </c>
      <c r="H28" s="95"/>
      <c r="I28" s="95"/>
      <c r="J28" s="95"/>
      <c r="K28" s="95"/>
      <c r="L28" s="96"/>
      <c r="N28" s="81"/>
      <c r="O28" s="19"/>
      <c r="P28" s="19"/>
      <c r="Q28" s="71"/>
      <c r="R28" s="71"/>
      <c r="S28" s="71"/>
    </row>
    <row r="29" spans="1:19" ht="14.4" x14ac:dyDescent="0.25">
      <c r="A29" s="36" t="s">
        <v>44</v>
      </c>
      <c r="B29" s="29"/>
      <c r="C29" s="46"/>
      <c r="D29" s="37"/>
      <c r="E29" s="3"/>
      <c r="F29" s="3"/>
      <c r="G29" s="26" t="s">
        <v>25</v>
      </c>
      <c r="H29" s="75">
        <v>2</v>
      </c>
      <c r="I29" s="48"/>
      <c r="J29" s="65"/>
      <c r="K29" s="26" t="s">
        <v>23</v>
      </c>
      <c r="L29" s="33">
        <f>COUNTIF(F$21:F123,"ЗМС")</f>
        <v>0</v>
      </c>
      <c r="N29" s="81"/>
      <c r="O29" s="19"/>
      <c r="P29" s="19"/>
      <c r="Q29" s="71"/>
      <c r="R29" s="71"/>
      <c r="S29" s="71"/>
    </row>
    <row r="30" spans="1:19" ht="14.4" x14ac:dyDescent="0.25">
      <c r="A30" s="36" t="s">
        <v>45</v>
      </c>
      <c r="B30" s="29"/>
      <c r="C30" s="47"/>
      <c r="D30" s="37"/>
      <c r="E30" s="35"/>
      <c r="F30" s="35"/>
      <c r="G30" s="26" t="s">
        <v>18</v>
      </c>
      <c r="H30" s="74">
        <v>4</v>
      </c>
      <c r="I30" s="49"/>
      <c r="J30" s="66"/>
      <c r="K30" s="26" t="s">
        <v>16</v>
      </c>
      <c r="L30" s="33">
        <f>COUNTIF(F$21:F123,"МСМК")</f>
        <v>0</v>
      </c>
      <c r="N30" s="81"/>
      <c r="O30" s="19"/>
      <c r="P30" s="19"/>
      <c r="Q30" s="71"/>
      <c r="R30" s="71"/>
      <c r="S30" s="71"/>
    </row>
    <row r="31" spans="1:19" ht="14.4" x14ac:dyDescent="0.25">
      <c r="A31" s="36" t="s">
        <v>46</v>
      </c>
      <c r="B31" s="29"/>
      <c r="C31" s="29"/>
      <c r="D31" s="37"/>
      <c r="E31" s="35"/>
      <c r="F31" s="35"/>
      <c r="G31" s="26" t="s">
        <v>19</v>
      </c>
      <c r="H31" s="74">
        <v>3</v>
      </c>
      <c r="I31" s="49"/>
      <c r="J31" s="66"/>
      <c r="K31" s="26" t="s">
        <v>17</v>
      </c>
      <c r="L31" s="33">
        <f>COUNTIF(F$21:F44,"МС")</f>
        <v>0</v>
      </c>
      <c r="N31" s="81"/>
      <c r="O31" s="19"/>
      <c r="P31" s="19"/>
      <c r="Q31" s="71"/>
      <c r="R31" s="71"/>
      <c r="S31" s="71"/>
    </row>
    <row r="32" spans="1:19" ht="14.4" x14ac:dyDescent="0.25">
      <c r="A32" s="36" t="s">
        <v>47</v>
      </c>
      <c r="B32" s="29"/>
      <c r="C32" s="29"/>
      <c r="D32" s="37"/>
      <c r="E32" s="35"/>
      <c r="F32" s="35"/>
      <c r="G32" s="26" t="s">
        <v>20</v>
      </c>
      <c r="H32" s="74">
        <v>3</v>
      </c>
      <c r="I32" s="49"/>
      <c r="J32" s="66"/>
      <c r="K32" s="26" t="s">
        <v>24</v>
      </c>
      <c r="L32" s="33">
        <f>COUNTIF(F$20:F44,"КМС")</f>
        <v>1</v>
      </c>
      <c r="N32" s="81"/>
      <c r="O32" s="19"/>
      <c r="P32" s="19"/>
      <c r="Q32" s="71"/>
      <c r="R32" s="71"/>
      <c r="S32" s="71"/>
    </row>
    <row r="33" spans="1:19" ht="14.4" x14ac:dyDescent="0.25">
      <c r="A33" s="38"/>
      <c r="B33" s="29"/>
      <c r="C33" s="29"/>
      <c r="D33" s="37"/>
      <c r="G33" s="26" t="s">
        <v>21</v>
      </c>
      <c r="H33" s="74">
        <f>COUNTIF(A23:A26,"НФ")</f>
        <v>0</v>
      </c>
      <c r="I33" s="49"/>
      <c r="J33" s="66"/>
      <c r="K33" s="26" t="s">
        <v>26</v>
      </c>
      <c r="L33" s="33">
        <f>COUNTIF(F$23:F122,"1 СР")</f>
        <v>2</v>
      </c>
      <c r="N33" s="81"/>
      <c r="O33" s="19"/>
      <c r="P33" s="19"/>
      <c r="Q33" s="71"/>
      <c r="R33" s="71"/>
      <c r="S33" s="71"/>
    </row>
    <row r="34" spans="1:19" ht="14.4" x14ac:dyDescent="0.25">
      <c r="A34" s="39"/>
      <c r="B34" s="14"/>
      <c r="C34" s="13"/>
      <c r="D34" s="37"/>
      <c r="G34" s="26" t="s">
        <v>28</v>
      </c>
      <c r="H34" s="74">
        <f>COUNTIF(A23:A26,"ДСКВ")</f>
        <v>0</v>
      </c>
      <c r="I34" s="49"/>
      <c r="J34" s="66"/>
      <c r="K34" s="26" t="s">
        <v>35</v>
      </c>
      <c r="L34" s="33">
        <f>COUNTIF(F$23:F122,"2 СР")</f>
        <v>1</v>
      </c>
    </row>
    <row r="35" spans="1:19" ht="14.4" x14ac:dyDescent="0.25">
      <c r="A35" s="28"/>
      <c r="B35" s="29"/>
      <c r="C35" s="29"/>
      <c r="D35" s="37"/>
      <c r="E35" s="35"/>
      <c r="F35" s="35"/>
      <c r="G35" s="26" t="s">
        <v>22</v>
      </c>
      <c r="H35" s="74">
        <f>COUNTIF(A23:A26,"НС")</f>
        <v>1</v>
      </c>
      <c r="I35" s="50"/>
      <c r="J35" s="67"/>
      <c r="K35" s="26" t="s">
        <v>34</v>
      </c>
      <c r="L35" s="33">
        <f>COUNTIF(F$23:F122,"3 СР")</f>
        <v>0</v>
      </c>
    </row>
    <row r="36" spans="1:19" ht="5.25" customHeight="1" x14ac:dyDescent="0.25">
      <c r="A36" s="28"/>
      <c r="B36" s="29"/>
      <c r="C36" s="29"/>
      <c r="D36" s="29"/>
      <c r="E36" s="29"/>
      <c r="F36" s="29"/>
      <c r="G36" s="14"/>
      <c r="H36" s="30"/>
      <c r="I36" s="30"/>
      <c r="J36" s="30"/>
      <c r="K36" s="31"/>
      <c r="L36" s="27"/>
    </row>
    <row r="37" spans="1:19" ht="15.6" x14ac:dyDescent="0.25">
      <c r="A37" s="77"/>
      <c r="B37" s="78"/>
      <c r="C37" s="78"/>
      <c r="D37" s="97" t="s">
        <v>8</v>
      </c>
      <c r="E37" s="97"/>
      <c r="F37" s="97"/>
      <c r="G37" s="97" t="s">
        <v>33</v>
      </c>
      <c r="H37" s="97"/>
      <c r="I37" s="97"/>
      <c r="J37" s="97" t="s">
        <v>53</v>
      </c>
      <c r="K37" s="97"/>
      <c r="L37" s="98"/>
    </row>
    <row r="38" spans="1:19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1"/>
    </row>
    <row r="39" spans="1:19" x14ac:dyDescent="0.25">
      <c r="A39" s="89"/>
      <c r="D39" s="90"/>
      <c r="E39" s="90"/>
      <c r="F39" s="90"/>
      <c r="G39" s="90"/>
      <c r="H39" s="61"/>
      <c r="I39" s="90"/>
      <c r="J39" s="61"/>
      <c r="K39" s="90"/>
      <c r="L39" s="91"/>
    </row>
    <row r="40" spans="1:19" x14ac:dyDescent="0.25">
      <c r="A40" s="89"/>
      <c r="D40" s="90"/>
      <c r="E40" s="90"/>
      <c r="F40" s="90"/>
      <c r="G40" s="90"/>
      <c r="H40" s="61"/>
      <c r="I40" s="90"/>
      <c r="J40" s="61"/>
      <c r="K40" s="90"/>
      <c r="L40" s="91"/>
    </row>
    <row r="41" spans="1:19" x14ac:dyDescent="0.25">
      <c r="A41" s="89"/>
      <c r="D41" s="90"/>
      <c r="E41" s="90"/>
      <c r="F41" s="90"/>
      <c r="G41" s="90"/>
      <c r="H41" s="61"/>
      <c r="I41" s="90"/>
      <c r="J41" s="61"/>
      <c r="K41" s="90"/>
      <c r="L41" s="91"/>
    </row>
    <row r="42" spans="1:19" x14ac:dyDescent="0.25">
      <c r="A42" s="89"/>
      <c r="D42" s="90"/>
      <c r="E42" s="90"/>
      <c r="F42" s="90"/>
      <c r="G42" s="90"/>
      <c r="H42" s="61"/>
      <c r="I42" s="90"/>
      <c r="J42" s="61"/>
      <c r="K42" s="90"/>
      <c r="L42" s="91"/>
    </row>
    <row r="43" spans="1:19" s="81" customFormat="1" ht="13.8" customHeight="1" thickBot="1" x14ac:dyDescent="0.3">
      <c r="A43" s="79"/>
      <c r="B43" s="80"/>
      <c r="C43" s="80"/>
      <c r="D43" s="92" t="str">
        <f>G17</f>
        <v>АНДРИЯНОВ А.С. (ВК, г.Москва)</v>
      </c>
      <c r="E43" s="92"/>
      <c r="F43" s="92"/>
      <c r="G43" s="92" t="str">
        <f>G18</f>
        <v>ГВОЗДЁВ К.Е. (1 к, г. Москва)</v>
      </c>
      <c r="H43" s="92"/>
      <c r="I43" s="92"/>
      <c r="J43" s="92">
        <f>G19</f>
        <v>0</v>
      </c>
      <c r="K43" s="92"/>
      <c r="L43" s="93"/>
      <c r="Q43" s="82"/>
      <c r="R43" s="82"/>
      <c r="S43" s="82"/>
    </row>
    <row r="44" spans="1:19" ht="14.4" thickTop="1" x14ac:dyDescent="0.25"/>
  </sheetData>
  <mergeCells count="38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D43:F43"/>
    <mergeCell ref="G43:I43"/>
    <mergeCell ref="J43:L43"/>
    <mergeCell ref="A28:D28"/>
    <mergeCell ref="G28:L28"/>
    <mergeCell ref="D37:F37"/>
    <mergeCell ref="G37:I37"/>
    <mergeCell ref="J37:L37"/>
    <mergeCell ref="A38:E38"/>
    <mergeCell ref="F38:L38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Юниоры 17-18</vt:lpstr>
      <vt:lpstr>'Юниоры 17-18'!Заголовки_для_печати</vt:lpstr>
      <vt:lpstr>'Юниоры 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2021-12-27T09:05:51Z</cp:lastPrinted>
  <dcterms:created xsi:type="dcterms:W3CDTF">1996-10-08T23:32:33Z</dcterms:created>
  <dcterms:modified xsi:type="dcterms:W3CDTF">2023-09-10T09:19:57Z</dcterms:modified>
</cp:coreProperties>
</file>