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 tabRatio="789"/>
  </bookViews>
  <sheets>
    <sheet name="инд г. пресл. 4 км" sheetId="100" r:id="rId1"/>
  </sheets>
  <externalReferences>
    <externalReference r:id="rId2"/>
  </externalReferences>
  <definedNames>
    <definedName name="_xlnm.Print_Area" localSheetId="0">'инд г. пресл. 4 км'!$A$1:$S$64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9" i="100" l="1"/>
  <c r="L59" i="100"/>
  <c r="F59" i="100"/>
  <c r="AE47" i="100"/>
  <c r="E47" i="100"/>
  <c r="C47" i="100"/>
  <c r="AE46" i="100"/>
  <c r="E46" i="100"/>
  <c r="C46" i="100"/>
  <c r="AE45" i="100"/>
  <c r="G45" i="100"/>
  <c r="E45" i="100"/>
  <c r="C45" i="100"/>
  <c r="AE44" i="100"/>
  <c r="E44" i="100"/>
  <c r="C44" i="100"/>
  <c r="AE43" i="100"/>
  <c r="E43" i="100"/>
  <c r="C43" i="100"/>
  <c r="AE42" i="100"/>
  <c r="E42" i="100"/>
  <c r="C42" i="100"/>
  <c r="AE41" i="100"/>
  <c r="G41" i="100"/>
  <c r="E41" i="100"/>
  <c r="C41" i="100"/>
  <c r="AE40" i="100"/>
  <c r="E40" i="100"/>
  <c r="C40" i="100"/>
  <c r="AE39" i="100"/>
  <c r="E39" i="100"/>
  <c r="C39" i="100"/>
  <c r="AE38" i="100"/>
  <c r="G38" i="100"/>
  <c r="E38" i="100"/>
  <c r="C38" i="100"/>
  <c r="AE37" i="100"/>
  <c r="G37" i="100"/>
  <c r="E37" i="100"/>
  <c r="C37" i="100"/>
  <c r="AE36" i="100"/>
  <c r="G36" i="100"/>
  <c r="E36" i="100"/>
  <c r="C36" i="100"/>
  <c r="AE35" i="100"/>
  <c r="E35" i="100"/>
  <c r="C35" i="100"/>
  <c r="AE34" i="100"/>
  <c r="E34" i="100"/>
  <c r="C34" i="100"/>
  <c r="AE33" i="100"/>
  <c r="G33" i="100"/>
  <c r="E33" i="100"/>
  <c r="C33" i="100"/>
  <c r="AE32" i="100"/>
  <c r="E32" i="100"/>
  <c r="C32" i="100"/>
  <c r="AE31" i="100"/>
  <c r="E31" i="100"/>
  <c r="C31" i="100"/>
  <c r="AE30" i="100"/>
  <c r="E30" i="100"/>
  <c r="C30" i="100"/>
  <c r="AE29" i="100"/>
  <c r="E29" i="100"/>
  <c r="C29" i="100"/>
  <c r="AE28" i="100"/>
  <c r="E28" i="100"/>
  <c r="C28" i="100"/>
  <c r="AE27" i="100"/>
  <c r="E27" i="100"/>
  <c r="C27" i="100"/>
  <c r="AE26" i="100"/>
  <c r="E26" i="100"/>
  <c r="C26" i="100"/>
  <c r="AE25" i="100"/>
  <c r="E25" i="100"/>
  <c r="C25" i="100"/>
  <c r="AE24" i="100"/>
  <c r="E24" i="100"/>
  <c r="C24" i="100"/>
</calcChain>
</file>

<file path=xl/sharedStrings.xml><?xml version="1.0" encoding="utf-8"?>
<sst xmlns="http://schemas.openxmlformats.org/spreadsheetml/2006/main" count="104" uniqueCount="82">
  <si>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</si>
  <si>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</si>
  <si>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</si>
  <si>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</si>
  <si>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</si>
  <si>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</si>
  <si>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</si>
  <si>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</si>
  <si>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</si>
  <si>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</si>
  <si>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</si>
  <si>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</si>
  <si>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</si>
  <si>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</si>
  <si>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</si>
  <si>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</si>
  <si>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</si>
  <si>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</si>
  <si>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</si>
  <si>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</si>
  <si>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</si>
  <si>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</si>
  <si>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</si>
  <si>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</si>
  <si>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</si>
  <si>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</si>
  <si>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</si>
  <si>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</si>
  <si>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</si>
  <si>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Мужчины</t>
  </si>
  <si>
    <t>Гонов Лев</t>
  </si>
  <si>
    <t>Новолодский Иван</t>
  </si>
  <si>
    <t>Игошев Егор</t>
  </si>
  <si>
    <t>Мальнев Сергей</t>
  </si>
  <si>
    <t>Щегольков Илья</t>
  </si>
  <si>
    <t>Денисов Денис</t>
  </si>
  <si>
    <t>Крючков Марк</t>
  </si>
  <si>
    <t>Влажность: 52 %</t>
  </si>
  <si>
    <t>Бугаенко Виктор</t>
  </si>
  <si>
    <t>Зараковский Даниил</t>
  </si>
  <si>
    <t>Скорняков Григорий</t>
  </si>
  <si>
    <t>Постарнак Михаил</t>
  </si>
  <si>
    <t>Санкт-Петербург, Ростовская область</t>
  </si>
  <si>
    <t>Сырица Глеб</t>
  </si>
  <si>
    <t>Смирнов  Иван</t>
  </si>
  <si>
    <t>Савекин Илья</t>
  </si>
  <si>
    <t>Шичкин Влас</t>
  </si>
  <si>
    <t>Тишков  Роман</t>
  </si>
  <si>
    <t>Мазур Денис</t>
  </si>
  <si>
    <t>Берсенев  Никита</t>
  </si>
  <si>
    <t>Кириевич Артур</t>
  </si>
  <si>
    <t>Казаков  Даниил</t>
  </si>
  <si>
    <t>Иванов Вячеслав</t>
  </si>
  <si>
    <t>Романов Роман</t>
  </si>
  <si>
    <t>Климчик Антон</t>
  </si>
  <si>
    <t>ВСЕРОССИЙСКИЕ СОРЕВНОВАНИЯ</t>
  </si>
  <si>
    <t>№ ЕКП 2023: 26299</t>
  </si>
  <si>
    <t>трек - омниум</t>
  </si>
  <si>
    <t>№ ВРВС: 0080481611Я</t>
  </si>
  <si>
    <t>ДАТА ПРОВЕДЕНИЯ: 23 Октября 2023 года</t>
  </si>
  <si>
    <t>ТЕХНИЧЕСКИЙ ДЕЛЕГАТ ФВСР:</t>
  </si>
  <si>
    <t>СОЛОВЬЕВ Г.Н. (ВК, г. САНКТ ПЕТЕРБУРГ)</t>
  </si>
  <si>
    <t>МИХАЙЛОВА И.Н. (ВК, г. САНКТ ПЕТЕРБУРГ)</t>
  </si>
  <si>
    <t>ВАЛОВА А.С. (ВК, г. САНКТ ПЕТЕРБУРГ)</t>
  </si>
  <si>
    <t>ДИСТАНЦИЯ/ КРУГОВ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</si>
  <si>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</si>
  <si>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</si>
  <si>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</si>
  <si>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</si>
  <si>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</si>
  <si>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</si>
  <si>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</si>
  <si>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</si>
  <si>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</si>
  <si>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</si>
  <si>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</si>
  <si>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</si>
  <si>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</si>
  <si>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Марчук Денис</t>
  </si>
  <si>
    <t>Санкт-Петербург Удмурская республика</t>
  </si>
  <si>
    <t>ВК</t>
  </si>
  <si>
    <t>Температура: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</si>
</sst>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1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14" fontId="5" fillId="0" borderId="23" xfId="0" applyNumberFormat="1" applyFont="1" applyBorder="1" applyAlignment="1">
      <alignment vertical="center"/>
    </xf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4" fontId="11" fillId="0" borderId="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14" fontId="11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65" fontId="8" fillId="0" borderId="30" xfId="0" applyNumberFormat="1" applyFont="1" applyBorder="1" applyAlignment="1">
      <alignment horizontal="left" vertical="center"/>
    </xf>
    <xf numFmtId="165" fontId="8" fillId="0" borderId="20" xfId="0" applyNumberFormat="1" applyFont="1" applyBorder="1" applyAlignment="1">
      <alignment horizontal="left" vertical="center"/>
    </xf>
    <xf numFmtId="165" fontId="8" fillId="0" borderId="20" xfId="0" applyNumberFormat="1" applyFont="1" applyBorder="1" applyAlignment="1">
      <alignment vertical="center"/>
    </xf>
    <xf numFmtId="165" fontId="8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3" applyFont="1" applyFill="1" applyBorder="1" applyAlignment="1">
      <alignment horizontal="center" vertical="center" wrapText="1"/>
    </xf>
    <xf numFmtId="14" fontId="18" fillId="2" borderId="27" xfId="3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165" fontId="18" fillId="2" borderId="27" xfId="3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 wrapText="1"/>
    </xf>
    <xf numFmtId="14" fontId="18" fillId="2" borderId="34" xfId="3" applyNumberFormat="1" applyFont="1" applyFill="1" applyBorder="1" applyAlignment="1">
      <alignment horizontal="center" vertical="center" wrapText="1"/>
    </xf>
    <xf numFmtId="0" fontId="18" fillId="2" borderId="29" xfId="3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165" fontId="18" fillId="2" borderId="34" xfId="3" applyNumberFormat="1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49" fontId="18" fillId="2" borderId="1" xfId="3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1" fillId="0" borderId="2" xfId="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6" xfId="0" applyFill="1" applyBorder="1"/>
    <xf numFmtId="164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21" fillId="0" borderId="0" xfId="8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29" xfId="0" applyFill="1" applyBorder="1"/>
    <xf numFmtId="14" fontId="1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ill="1" applyBorder="1"/>
    <xf numFmtId="0" fontId="16" fillId="0" borderId="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Fill="1" applyBorder="1"/>
    <xf numFmtId="164" fontId="5" fillId="0" borderId="23" xfId="0" applyNumberFormat="1" applyFont="1" applyBorder="1" applyAlignment="1">
      <alignment horizontal="center" vertical="center" wrapText="1"/>
    </xf>
    <xf numFmtId="1" fontId="21" fillId="0" borderId="23" xfId="8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8" fillId="2" borderId="38" xfId="0" applyFont="1" applyFill="1" applyBorder="1" applyAlignment="1">
      <alignment horizontal="center" vertical="center" wrapText="1"/>
    </xf>
    <xf numFmtId="1" fontId="22" fillId="0" borderId="1" xfId="8" applyNumberFormat="1" applyFont="1" applyBorder="1" applyAlignment="1">
      <alignment horizontal="center" vertical="center" wrapText="1"/>
    </xf>
    <xf numFmtId="1" fontId="21" fillId="0" borderId="1" xfId="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194870</xdr:colOff>
      <xdr:row>0</xdr:row>
      <xdr:rowOff>77679</xdr:rowOff>
    </xdr:from>
    <xdr:to>
      <xdr:col>1</xdr:col>
      <xdr:colOff>376814</xdr:colOff>
      <xdr:row>4</xdr:row>
      <xdr:rowOff>73269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70" y="77679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211137</xdr:colOff>
      <xdr:row>0</xdr:row>
      <xdr:rowOff>67445</xdr:rowOff>
    </xdr:from>
    <xdr:to>
      <xdr:col>3</xdr:col>
      <xdr:colOff>219809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038" y="67445"/>
          <a:ext cx="919304" cy="644313"/>
        </a:xfrm>
        <a:prstGeom prst="rect">
          <a:avLst/>
        </a:prstGeom>
      </xdr:spPr>
    </xdr:pic>
    <xdr:clientData/>
  </xdr:twoCellAnchor>
  <xdr:twoCellAnchor editAs="oneCell">
    <xdr:from>
      <xdr:col>33</xdr:col>
      <xdr:colOff>514350</xdr:colOff>
      <xdr:row>0</xdr:row>
      <xdr:rowOff>66675</xdr:rowOff>
    </xdr:from>
    <xdr:to>
      <xdr:col>34</xdr:col>
      <xdr:colOff>19993</xdr:colOff>
      <xdr:row>5</xdr:row>
      <xdr:rowOff>38100</xdr:rowOff>
    </xdr:to>
    <xdr:pic>
      <xdr:nvPicPr>
        <xdr:cNvPr id="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4325" y="6667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287634</xdr:colOff>
      <xdr:row>56</xdr:row>
      <xdr:rowOff>104670</xdr:rowOff>
    </xdr:from>
    <xdr:to>
      <xdr:col>7</xdr:col>
      <xdr:colOff>468609</xdr:colOff>
      <xdr:row>58</xdr:row>
      <xdr:rowOff>73270</xdr:rowOff>
    </xdr:to>
    <xdr:pic>
      <xdr:nvPicPr>
        <xdr:cNvPr id="9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0362362"/>
          <a:ext cx="1594024" cy="65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52</xdr:row>
      <xdr:rowOff>123825</xdr:rowOff>
    </xdr:from>
    <xdr:to>
      <xdr:col>17</xdr:col>
      <xdr:colOff>0</xdr:colOff>
      <xdr:row>58</xdr:row>
      <xdr:rowOff>38100</xdr:rowOff>
    </xdr:to>
    <xdr:pic>
      <xdr:nvPicPr>
        <xdr:cNvPr id="10" name="Рисунок 9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0115550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325734</xdr:colOff>
      <xdr:row>56</xdr:row>
      <xdr:rowOff>94203</xdr:rowOff>
    </xdr:from>
    <xdr:to>
      <xdr:col>31</xdr:col>
      <xdr:colOff>323535</xdr:colOff>
      <xdr:row>58</xdr:row>
      <xdr:rowOff>6699</xdr:rowOff>
    </xdr:to>
    <xdr:pic>
      <xdr:nvPicPr>
        <xdr:cNvPr id="11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174" y="10351895"/>
          <a:ext cx="939834" cy="60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 омн4 М"/>
      <sheetName val="Очки М омн4"/>
      <sheetName val="Очки юниоры омн4"/>
      <sheetName val="юниорки очки омн4."/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выб омн3 юн.ж"/>
      <sheetName val=" выб. омн3 М (2)"/>
      <sheetName val="юниоры очки омн4"/>
      <sheetName val="юниорки ОЧКИ омн4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юн кв1"/>
      <sheetName val="срк юн кв1.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A13" zoomScale="91" zoomScaleNormal="91" zoomScaleSheetLayoutView="91" workbookViewId="0">
      <selection activeCell="AE70" sqref="AE70"/>
    </sheetView>
  </sheetViews>
  <sheetFormatPr defaultColWidth="9.28515625" defaultRowHeight="12.75" x14ac:dyDescent="0.2"/>
  <cols>
    <col min="1" max="1" width="7" style="50" customWidth="1"/>
    <col min="2" max="2" width="7.7109375" style="22" customWidth="1"/>
    <col min="3" max="3" width="13.7109375" style="22" customWidth="1"/>
    <col min="4" max="4" width="21.7109375" style="50" customWidth="1"/>
    <col min="5" max="5" width="12.28515625" style="145" customWidth="1"/>
    <col min="6" max="6" width="8.7109375" style="50" customWidth="1"/>
    <col min="7" max="7" width="21.140625" style="50" customWidth="1"/>
    <col min="8" max="8" width="7.5703125" style="50" customWidth="1"/>
    <col min="9" max="9" width="8.28515625" style="50" customWidth="1"/>
    <col min="10" max="10" width="10.85546875" style="50" customWidth="1"/>
    <col min="11" max="20" width="3.85546875" style="50" customWidth="1"/>
    <col min="21" max="23" width="3" style="50" hidden="1" customWidth="1"/>
    <col min="24" max="26" width="3.28515625" style="50" hidden="1" customWidth="1"/>
    <col min="27" max="27" width="3" style="50" hidden="1" customWidth="1"/>
    <col min="28" max="28" width="10.7109375" style="50" customWidth="1"/>
    <col min="29" max="30" width="9.7109375" style="50" customWidth="1"/>
    <col min="31" max="31" width="14.140625" style="50" bestFit="1" customWidth="1"/>
    <col min="32" max="32" width="10.42578125" style="50" customWidth="1"/>
    <col min="33" max="33" width="13.28515625" style="50" customWidth="1"/>
    <col min="34" max="34" width="18.42578125" style="50" customWidth="1"/>
    <col min="35" max="16384" width="9.28515625" style="50"/>
  </cols>
  <sheetData>
    <row r="1" spans="1:34" ht="2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6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21" x14ac:dyDescent="0.2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4.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6.75" customHeight="1" x14ac:dyDescent="0.2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51" customFormat="1" ht="28.5" x14ac:dyDescent="0.2">
      <c r="A6" s="39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51" customFormat="1" ht="21" x14ac:dyDescent="0.2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s="51" customFormat="1" ht="8.25" customHeight="1" thickBot="1" x14ac:dyDescent="0.25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19.5" thickTop="1" x14ac:dyDescent="0.2">
      <c r="A9" s="44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</row>
    <row r="10" spans="1:34" ht="18.75" x14ac:dyDescent="0.2">
      <c r="A10" s="47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</row>
    <row r="11" spans="1:34" ht="18.75" x14ac:dyDescent="0.2">
      <c r="A11" s="47" t="s">
        <v>29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1:34" ht="8.25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ht="15.75" x14ac:dyDescent="0.2">
      <c r="A13" s="54" t="s">
        <v>26</v>
      </c>
      <c r="B13" s="55"/>
      <c r="C13" s="27"/>
      <c r="D13" s="56"/>
      <c r="E13" s="10"/>
      <c r="F13" s="1"/>
      <c r="G13" s="23" t="s">
        <v>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/>
      <c r="AH13" s="7" t="s">
        <v>58</v>
      </c>
    </row>
    <row r="14" spans="1:34" ht="15.75" x14ac:dyDescent="0.2">
      <c r="A14" s="24" t="s">
        <v>59</v>
      </c>
      <c r="B14" s="57"/>
      <c r="C14" s="57"/>
      <c r="D14" s="58"/>
      <c r="E14" s="11"/>
      <c r="F14" s="2"/>
      <c r="G14" s="25" t="s"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  <c r="AH14" s="9" t="s">
        <v>56</v>
      </c>
    </row>
    <row r="15" spans="1:34" ht="15" x14ac:dyDescent="0.2">
      <c r="A15" s="28"/>
      <c r="B15" s="28"/>
      <c r="C15" s="28"/>
      <c r="D15" s="28"/>
      <c r="E15" s="28"/>
      <c r="F15" s="28"/>
      <c r="G15" s="35"/>
      <c r="H15" s="59" t="s">
        <v>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5" x14ac:dyDescent="0.2">
      <c r="A16" s="13" t="s">
        <v>60</v>
      </c>
      <c r="B16" s="60"/>
      <c r="C16" s="60"/>
      <c r="D16" s="61"/>
      <c r="E16" s="62"/>
      <c r="F16" s="61"/>
      <c r="G16" s="4" t="s">
        <v>20</v>
      </c>
      <c r="H16" s="63" t="s">
        <v>27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6" ht="15" x14ac:dyDescent="0.2">
      <c r="A17" s="13" t="s">
        <v>14</v>
      </c>
      <c r="B17" s="60"/>
      <c r="C17" s="60"/>
      <c r="D17" s="3"/>
      <c r="E17" s="66"/>
      <c r="F17" s="3"/>
      <c r="G17" s="18" t="s">
        <v>61</v>
      </c>
      <c r="H17" s="36" t="s">
        <v>23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</row>
    <row r="18" spans="1:36" ht="15" x14ac:dyDescent="0.2">
      <c r="A18" s="13" t="s">
        <v>15</v>
      </c>
      <c r="B18" s="60"/>
      <c r="C18" s="60"/>
      <c r="D18" s="4"/>
      <c r="E18" s="62"/>
      <c r="F18" s="61"/>
      <c r="G18" s="18" t="s">
        <v>62</v>
      </c>
      <c r="H18" s="36" t="s">
        <v>28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19" spans="1:36" ht="15.75" thickBot="1" x14ac:dyDescent="0.25">
      <c r="A19" s="67" t="s">
        <v>12</v>
      </c>
      <c r="B19" s="68"/>
      <c r="C19" s="68"/>
      <c r="D19" s="69"/>
      <c r="E19" s="70"/>
      <c r="F19" s="71"/>
      <c r="G19" s="72" t="s">
        <v>63</v>
      </c>
      <c r="H19" s="73" t="s">
        <v>64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</row>
    <row r="20" spans="1:36" ht="6.75" customHeight="1" thickTop="1" thickBot="1" x14ac:dyDescent="0.25">
      <c r="A20" s="19"/>
      <c r="B20" s="77"/>
      <c r="C20" s="77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6" ht="17.25" customHeight="1" thickTop="1" x14ac:dyDescent="0.2">
      <c r="A21" s="78" t="s">
        <v>5</v>
      </c>
      <c r="B21" s="79" t="s">
        <v>9</v>
      </c>
      <c r="C21" s="79" t="s">
        <v>19</v>
      </c>
      <c r="D21" s="79" t="s">
        <v>2</v>
      </c>
      <c r="E21" s="80" t="s">
        <v>18</v>
      </c>
      <c r="F21" s="79" t="s">
        <v>6</v>
      </c>
      <c r="G21" s="79" t="s">
        <v>10</v>
      </c>
      <c r="H21" s="81" t="s">
        <v>65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79" t="s">
        <v>66</v>
      </c>
      <c r="AC21" s="82" t="s">
        <v>67</v>
      </c>
      <c r="AD21" s="82"/>
      <c r="AE21" s="79" t="s">
        <v>68</v>
      </c>
      <c r="AF21" s="79" t="s">
        <v>69</v>
      </c>
      <c r="AG21" s="83" t="s">
        <v>17</v>
      </c>
      <c r="AH21" s="84" t="s">
        <v>11</v>
      </c>
    </row>
    <row r="22" spans="1:36" ht="17.25" customHeight="1" x14ac:dyDescent="0.2">
      <c r="A22" s="85"/>
      <c r="B22" s="86"/>
      <c r="C22" s="86"/>
      <c r="D22" s="86"/>
      <c r="E22" s="87"/>
      <c r="F22" s="86"/>
      <c r="G22" s="86"/>
      <c r="H22" s="88" t="s">
        <v>70</v>
      </c>
      <c r="I22" s="88" t="s">
        <v>71</v>
      </c>
      <c r="J22" s="88" t="s">
        <v>72</v>
      </c>
      <c r="K22" s="89" t="s">
        <v>73</v>
      </c>
      <c r="L22" s="90"/>
      <c r="M22" s="90"/>
      <c r="N22" s="90"/>
      <c r="O22" s="90"/>
      <c r="P22" s="90"/>
      <c r="Q22" s="90"/>
      <c r="R22" s="90"/>
      <c r="S22" s="90"/>
      <c r="T22" s="91"/>
      <c r="U22" s="92"/>
      <c r="V22" s="92"/>
      <c r="W22" s="92"/>
      <c r="X22" s="92"/>
      <c r="Y22" s="92"/>
      <c r="Z22" s="92"/>
      <c r="AA22" s="92"/>
      <c r="AB22" s="86"/>
      <c r="AC22" s="93"/>
      <c r="AD22" s="93"/>
      <c r="AE22" s="86"/>
      <c r="AF22" s="86"/>
      <c r="AG22" s="94"/>
      <c r="AH22" s="95"/>
    </row>
    <row r="23" spans="1:36" ht="21" customHeight="1" x14ac:dyDescent="0.2">
      <c r="A23" s="96"/>
      <c r="B23" s="97"/>
      <c r="C23" s="97"/>
      <c r="D23" s="97"/>
      <c r="E23" s="98"/>
      <c r="F23" s="97"/>
      <c r="G23" s="97"/>
      <c r="H23" s="86"/>
      <c r="I23" s="86"/>
      <c r="J23" s="86"/>
      <c r="K23" s="99">
        <v>1</v>
      </c>
      <c r="L23" s="99">
        <v>2</v>
      </c>
      <c r="M23" s="99">
        <v>3</v>
      </c>
      <c r="N23" s="99">
        <v>4</v>
      </c>
      <c r="O23" s="99">
        <v>5</v>
      </c>
      <c r="P23" s="99">
        <v>6</v>
      </c>
      <c r="Q23" s="99">
        <v>7</v>
      </c>
      <c r="R23" s="99">
        <v>8</v>
      </c>
      <c r="S23" s="99">
        <v>9</v>
      </c>
      <c r="T23" s="99">
        <v>10</v>
      </c>
      <c r="U23" s="99">
        <v>11</v>
      </c>
      <c r="V23" s="99">
        <v>12</v>
      </c>
      <c r="W23" s="99">
        <v>13</v>
      </c>
      <c r="X23" s="99">
        <v>14</v>
      </c>
      <c r="Y23" s="99">
        <v>15</v>
      </c>
      <c r="Z23" s="99">
        <v>16</v>
      </c>
      <c r="AA23" s="99">
        <v>17</v>
      </c>
      <c r="AB23" s="97"/>
      <c r="AC23" s="100" t="s">
        <v>74</v>
      </c>
      <c r="AD23" s="100" t="s">
        <v>75</v>
      </c>
      <c r="AE23" s="88"/>
      <c r="AF23" s="88"/>
      <c r="AG23" s="101"/>
      <c r="AH23" s="146"/>
    </row>
    <row r="24" spans="1:36" x14ac:dyDescent="0.2">
      <c r="A24" s="102">
        <v>1</v>
      </c>
      <c r="B24" s="103">
        <v>1</v>
      </c>
      <c r="C24" s="104">
        <f>IF(ISBLANK($B24),"",VLOOKUP($B24,[1]список!$B$1:$G$643,6,0))</f>
        <v>10023524100</v>
      </c>
      <c r="D24" s="21" t="s">
        <v>30</v>
      </c>
      <c r="E24" s="105">
        <f>IF(ISBLANK($B24),"",VLOOKUP($B24,[1]список!$B$1:$G$643,5,0))</f>
        <v>36531</v>
      </c>
      <c r="F24" s="106"/>
      <c r="G24" s="107" t="s">
        <v>21</v>
      </c>
      <c r="H24" s="103">
        <v>34</v>
      </c>
      <c r="I24" s="103">
        <v>18</v>
      </c>
      <c r="J24" s="108">
        <v>40</v>
      </c>
      <c r="K24" s="109"/>
      <c r="L24" s="109"/>
      <c r="M24" s="109"/>
      <c r="N24" s="109"/>
      <c r="O24" s="109"/>
      <c r="P24" s="109">
        <v>5</v>
      </c>
      <c r="Q24" s="109">
        <v>3</v>
      </c>
      <c r="R24" s="109"/>
      <c r="S24" s="109">
        <v>5</v>
      </c>
      <c r="T24" s="109"/>
      <c r="U24" s="110">
        <v>15</v>
      </c>
      <c r="V24" s="109">
        <v>40</v>
      </c>
      <c r="W24" s="109"/>
      <c r="X24" s="16"/>
      <c r="Y24" s="16"/>
      <c r="Z24" s="111"/>
      <c r="AA24" s="111"/>
      <c r="AB24" s="110">
        <v>15</v>
      </c>
      <c r="AC24" s="109">
        <v>40</v>
      </c>
      <c r="AD24" s="109"/>
      <c r="AE24" s="147">
        <f>SUM(H24:T24,AC24)-AD24</f>
        <v>145</v>
      </c>
      <c r="AF24" s="148"/>
      <c r="AG24" s="149" t="s">
        <v>76</v>
      </c>
      <c r="AH24" s="150"/>
    </row>
    <row r="25" spans="1:36" x14ac:dyDescent="0.2">
      <c r="A25" s="112">
        <v>2</v>
      </c>
      <c r="B25" s="103">
        <v>18</v>
      </c>
      <c r="C25" s="104">
        <f>IF(ISBLANK($B25),"",VLOOKUP($B25,[1]список!$B$1:$G$643,6,0))</f>
        <v>10097338672</v>
      </c>
      <c r="D25" s="113" t="s">
        <v>51</v>
      </c>
      <c r="E25" s="105">
        <f>IF(ISBLANK($B25),"",VLOOKUP($B25,[1]список!$B$1:$G$643,5,0))</f>
        <v>38360</v>
      </c>
      <c r="F25" s="114"/>
      <c r="G25" s="107" t="s">
        <v>21</v>
      </c>
      <c r="H25" s="103">
        <v>10</v>
      </c>
      <c r="I25" s="103">
        <v>30</v>
      </c>
      <c r="J25" s="115">
        <v>14</v>
      </c>
      <c r="K25" s="109">
        <v>5</v>
      </c>
      <c r="L25" s="109"/>
      <c r="M25" s="109"/>
      <c r="N25" s="109"/>
      <c r="O25" s="109"/>
      <c r="P25" s="109">
        <v>2</v>
      </c>
      <c r="Q25" s="109"/>
      <c r="R25" s="109"/>
      <c r="S25" s="109"/>
      <c r="T25" s="109">
        <v>4</v>
      </c>
      <c r="U25" s="110">
        <v>3</v>
      </c>
      <c r="V25" s="109">
        <v>60</v>
      </c>
      <c r="W25" s="109"/>
      <c r="X25" s="17"/>
      <c r="Y25" s="17"/>
      <c r="Z25" s="116"/>
      <c r="AA25" s="116"/>
      <c r="AB25" s="110">
        <v>3</v>
      </c>
      <c r="AC25" s="109">
        <v>60</v>
      </c>
      <c r="AD25" s="109"/>
      <c r="AE25" s="147">
        <f t="shared" ref="AE25:AE47" si="0">SUM(H25:T25,AC25)-AD25</f>
        <v>125</v>
      </c>
      <c r="AF25" s="148"/>
      <c r="AG25" s="149" t="s">
        <v>76</v>
      </c>
      <c r="AH25" s="150"/>
    </row>
    <row r="26" spans="1:36" x14ac:dyDescent="0.2">
      <c r="A26" s="112">
        <v>3</v>
      </c>
      <c r="B26" s="117">
        <v>14</v>
      </c>
      <c r="C26" s="104">
        <f>IF(ISBLANK($B26),"",VLOOKUP($B26,[1]список!$B$1:$G$643,6,0))</f>
        <v>10065490441</v>
      </c>
      <c r="D26" s="118" t="s">
        <v>40</v>
      </c>
      <c r="E26" s="105">
        <f>IF(ISBLANK($B26),"",VLOOKUP($B26,[1]список!$B$1:$G$643,5,0))</f>
        <v>38304</v>
      </c>
      <c r="F26" s="114"/>
      <c r="G26" s="107" t="s">
        <v>21</v>
      </c>
      <c r="H26" s="103">
        <v>40</v>
      </c>
      <c r="I26" s="103">
        <v>40</v>
      </c>
      <c r="J26" s="108">
        <v>34</v>
      </c>
      <c r="K26" s="109"/>
      <c r="L26" s="109"/>
      <c r="M26" s="109">
        <v>2</v>
      </c>
      <c r="N26" s="109"/>
      <c r="O26" s="109">
        <v>3</v>
      </c>
      <c r="P26" s="109"/>
      <c r="Q26" s="109"/>
      <c r="R26" s="109">
        <v>2</v>
      </c>
      <c r="S26" s="109"/>
      <c r="T26" s="109"/>
      <c r="U26" s="110">
        <v>11</v>
      </c>
      <c r="V26" s="109"/>
      <c r="W26" s="109"/>
      <c r="X26" s="17"/>
      <c r="Y26" s="17"/>
      <c r="Z26" s="116"/>
      <c r="AA26" s="116"/>
      <c r="AB26" s="110">
        <v>11</v>
      </c>
      <c r="AC26" s="109"/>
      <c r="AD26" s="109"/>
      <c r="AE26" s="147">
        <f t="shared" si="0"/>
        <v>121</v>
      </c>
      <c r="AF26" s="148"/>
      <c r="AG26" s="149" t="s">
        <v>76</v>
      </c>
      <c r="AH26" s="150"/>
    </row>
    <row r="27" spans="1:36" x14ac:dyDescent="0.2">
      <c r="A27" s="112">
        <v>4</v>
      </c>
      <c r="B27" s="103">
        <v>9</v>
      </c>
      <c r="C27" s="104">
        <f>IF(ISBLANK($B27),"",VLOOKUP($B27,[1]список!$B$1:$G$643,6,0))</f>
        <v>10036013858</v>
      </c>
      <c r="D27" s="21" t="s">
        <v>35</v>
      </c>
      <c r="E27" s="105">
        <f>IF(ISBLANK($B27),"",VLOOKUP($B27,[1]список!$B$1:$G$643,5,0))</f>
        <v>37597</v>
      </c>
      <c r="F27" s="114"/>
      <c r="G27" s="107" t="s">
        <v>21</v>
      </c>
      <c r="H27" s="103">
        <v>36</v>
      </c>
      <c r="I27" s="103">
        <v>34</v>
      </c>
      <c r="J27" s="108">
        <v>32</v>
      </c>
      <c r="K27" s="109"/>
      <c r="L27" s="109"/>
      <c r="M27" s="109">
        <v>3</v>
      </c>
      <c r="N27" s="109"/>
      <c r="O27" s="109">
        <v>2</v>
      </c>
      <c r="P27" s="109"/>
      <c r="Q27" s="109"/>
      <c r="R27" s="109"/>
      <c r="S27" s="109"/>
      <c r="T27" s="109"/>
      <c r="U27" s="110">
        <v>14</v>
      </c>
      <c r="V27" s="109"/>
      <c r="W27" s="109"/>
      <c r="X27" s="17"/>
      <c r="Y27" s="17"/>
      <c r="Z27" s="116"/>
      <c r="AA27" s="116"/>
      <c r="AB27" s="110">
        <v>14</v>
      </c>
      <c r="AC27" s="109"/>
      <c r="AD27" s="109"/>
      <c r="AE27" s="147">
        <f t="shared" si="0"/>
        <v>107</v>
      </c>
      <c r="AF27" s="148"/>
      <c r="AG27" s="149" t="s">
        <v>77</v>
      </c>
      <c r="AH27" s="150"/>
    </row>
    <row r="28" spans="1:36" ht="22.5" customHeight="1" x14ac:dyDescent="0.2">
      <c r="A28" s="112">
        <v>5</v>
      </c>
      <c r="B28" s="103">
        <v>11</v>
      </c>
      <c r="C28" s="104">
        <f>IF(ISBLANK($B28),"",VLOOKUP($B28,[1]список!$B$1:$G$643,6,0))</f>
        <v>10090937177</v>
      </c>
      <c r="D28" s="21" t="s">
        <v>41</v>
      </c>
      <c r="E28" s="105">
        <f>IF(ISBLANK($B28),"",VLOOKUP($B28,[1]список!$B$1:$G$643,5,0))</f>
        <v>38212</v>
      </c>
      <c r="F28" s="114"/>
      <c r="G28" s="119" t="s">
        <v>42</v>
      </c>
      <c r="H28" s="103">
        <v>16</v>
      </c>
      <c r="I28" s="103">
        <v>36</v>
      </c>
      <c r="J28" s="108">
        <v>26</v>
      </c>
      <c r="K28" s="109"/>
      <c r="L28" s="109"/>
      <c r="M28" s="109"/>
      <c r="N28" s="109">
        <v>5</v>
      </c>
      <c r="O28" s="109"/>
      <c r="P28" s="109"/>
      <c r="Q28" s="109"/>
      <c r="R28" s="109"/>
      <c r="S28" s="109"/>
      <c r="T28" s="109"/>
      <c r="U28" s="110">
        <v>13</v>
      </c>
      <c r="V28" s="109">
        <v>20</v>
      </c>
      <c r="W28" s="109"/>
      <c r="X28" s="17"/>
      <c r="Y28" s="17"/>
      <c r="Z28" s="116"/>
      <c r="AA28" s="116"/>
      <c r="AB28" s="110">
        <v>13</v>
      </c>
      <c r="AC28" s="109">
        <v>20</v>
      </c>
      <c r="AD28" s="109"/>
      <c r="AE28" s="147">
        <f t="shared" si="0"/>
        <v>103</v>
      </c>
      <c r="AF28" s="148"/>
      <c r="AG28" s="149" t="s">
        <v>77</v>
      </c>
      <c r="AH28" s="150"/>
    </row>
    <row r="29" spans="1:36" x14ac:dyDescent="0.2">
      <c r="A29" s="112">
        <v>6</v>
      </c>
      <c r="B29" s="103">
        <v>16</v>
      </c>
      <c r="C29" s="104">
        <f>IF(ISBLANK($B29),"",VLOOKUP($B29,[1]список!$B$1:$G$643,6,0))</f>
        <v>10090936672</v>
      </c>
      <c r="D29" s="113" t="s">
        <v>45</v>
      </c>
      <c r="E29" s="105">
        <f>IF(ISBLANK($B29),"",VLOOKUP($B29,[1]список!$B$1:$G$643,5,0))</f>
        <v>38489</v>
      </c>
      <c r="F29" s="114"/>
      <c r="G29" s="107" t="s">
        <v>21</v>
      </c>
      <c r="H29" s="103">
        <v>24</v>
      </c>
      <c r="I29" s="103">
        <v>22</v>
      </c>
      <c r="J29" s="108">
        <v>2</v>
      </c>
      <c r="K29" s="109"/>
      <c r="L29" s="109"/>
      <c r="M29" s="109"/>
      <c r="N29" s="109">
        <v>2</v>
      </c>
      <c r="O29" s="109"/>
      <c r="P29" s="109">
        <v>3</v>
      </c>
      <c r="Q29" s="109"/>
      <c r="R29" s="109"/>
      <c r="S29" s="109"/>
      <c r="T29" s="109">
        <v>6</v>
      </c>
      <c r="U29" s="110">
        <v>2</v>
      </c>
      <c r="V29" s="109">
        <v>40</v>
      </c>
      <c r="W29" s="109"/>
      <c r="X29" s="17"/>
      <c r="Y29" s="17"/>
      <c r="Z29" s="116"/>
      <c r="AA29" s="116"/>
      <c r="AB29" s="110">
        <v>2</v>
      </c>
      <c r="AC29" s="109">
        <v>40</v>
      </c>
      <c r="AD29" s="109"/>
      <c r="AE29" s="147">
        <f t="shared" si="0"/>
        <v>99</v>
      </c>
      <c r="AF29" s="148"/>
      <c r="AG29" s="149" t="s">
        <v>77</v>
      </c>
      <c r="AH29" s="150"/>
    </row>
    <row r="30" spans="1:36" x14ac:dyDescent="0.2">
      <c r="A30" s="112">
        <v>7</v>
      </c>
      <c r="B30" s="103">
        <v>4</v>
      </c>
      <c r="C30" s="104">
        <f>IF(ISBLANK($B30),"",VLOOKUP($B30,[1]список!$B$1:$G$643,6,0))</f>
        <v>10010168412</v>
      </c>
      <c r="D30" s="21" t="s">
        <v>33</v>
      </c>
      <c r="E30" s="105">
        <f>IF(ISBLANK($B30),"",VLOOKUP($B30,[1]список!$B$1:$G$643,5,0))</f>
        <v>36015</v>
      </c>
      <c r="F30" s="114"/>
      <c r="G30" s="107" t="s">
        <v>21</v>
      </c>
      <c r="H30" s="103">
        <v>12</v>
      </c>
      <c r="I30" s="103">
        <v>28</v>
      </c>
      <c r="J30" s="115">
        <v>36</v>
      </c>
      <c r="K30" s="109"/>
      <c r="L30" s="109"/>
      <c r="M30" s="109"/>
      <c r="N30" s="109"/>
      <c r="O30" s="109"/>
      <c r="P30" s="109"/>
      <c r="Q30" s="109"/>
      <c r="R30" s="109">
        <v>1</v>
      </c>
      <c r="S30" s="109"/>
      <c r="T30" s="109"/>
      <c r="U30" s="110">
        <v>12</v>
      </c>
      <c r="V30" s="109">
        <v>20</v>
      </c>
      <c r="W30" s="109"/>
      <c r="X30" s="17"/>
      <c r="Y30" s="17"/>
      <c r="Z30" s="26"/>
      <c r="AA30" s="26"/>
      <c r="AB30" s="110">
        <v>12</v>
      </c>
      <c r="AC30" s="109">
        <v>20</v>
      </c>
      <c r="AD30" s="109"/>
      <c r="AE30" s="147">
        <f t="shared" si="0"/>
        <v>97</v>
      </c>
      <c r="AF30" s="148"/>
      <c r="AG30" s="150"/>
      <c r="AH30" s="150"/>
      <c r="AJ30" s="120"/>
    </row>
    <row r="31" spans="1:36" x14ac:dyDescent="0.2">
      <c r="A31" s="112">
        <v>8</v>
      </c>
      <c r="B31" s="103">
        <v>6</v>
      </c>
      <c r="C31" s="104">
        <f>IF(ISBLANK($B31),"",VLOOKUP($B31,[1]список!$B$1:$G$643,6,0))</f>
        <v>10036019013</v>
      </c>
      <c r="D31" s="21" t="s">
        <v>34</v>
      </c>
      <c r="E31" s="105">
        <f>IF(ISBLANK($B31),"",VLOOKUP($B31,[1]список!$B$1:$G$643,5,0))</f>
        <v>37410</v>
      </c>
      <c r="F31" s="114"/>
      <c r="G31" s="107" t="s">
        <v>21</v>
      </c>
      <c r="H31" s="103">
        <v>28</v>
      </c>
      <c r="I31" s="103">
        <v>16</v>
      </c>
      <c r="J31" s="108">
        <v>20</v>
      </c>
      <c r="K31" s="109"/>
      <c r="L31" s="109"/>
      <c r="M31" s="109"/>
      <c r="N31" s="109"/>
      <c r="O31" s="109"/>
      <c r="P31" s="109"/>
      <c r="Q31" s="109"/>
      <c r="R31" s="109"/>
      <c r="S31" s="109">
        <v>2</v>
      </c>
      <c r="T31" s="109">
        <v>10</v>
      </c>
      <c r="U31" s="110">
        <v>1</v>
      </c>
      <c r="V31" s="109">
        <v>20</v>
      </c>
      <c r="W31" s="109"/>
      <c r="X31" s="17"/>
      <c r="Y31" s="17"/>
      <c r="Z31" s="116"/>
      <c r="AA31" s="116"/>
      <c r="AB31" s="110">
        <v>1</v>
      </c>
      <c r="AC31" s="109">
        <v>20</v>
      </c>
      <c r="AD31" s="109"/>
      <c r="AE31" s="147">
        <f>SUM(H31:T31,AC31)-AD31</f>
        <v>96</v>
      </c>
      <c r="AF31" s="148"/>
      <c r="AG31" s="150"/>
      <c r="AH31" s="150"/>
    </row>
    <row r="32" spans="1:36" x14ac:dyDescent="0.2">
      <c r="A32" s="112">
        <v>9</v>
      </c>
      <c r="B32" s="103">
        <v>2</v>
      </c>
      <c r="C32" s="104">
        <f>IF(ISBLANK($B32),"",VLOOKUP($B32,[1]список!$B$1:$G$643,6,0))</f>
        <v>10015314361</v>
      </c>
      <c r="D32" s="113" t="s">
        <v>44</v>
      </c>
      <c r="E32" s="105">
        <f>IF(ISBLANK($B32),"",VLOOKUP($B32,[1]список!$B$1:$G$643,5,0))</f>
        <v>36174</v>
      </c>
      <c r="F32" s="114"/>
      <c r="G32" s="107" t="s">
        <v>21</v>
      </c>
      <c r="H32" s="103">
        <v>4</v>
      </c>
      <c r="I32" s="103">
        <v>38</v>
      </c>
      <c r="J32" s="115">
        <v>38</v>
      </c>
      <c r="K32" s="109"/>
      <c r="L32" s="109">
        <v>2</v>
      </c>
      <c r="M32" s="109"/>
      <c r="N32" s="109"/>
      <c r="O32" s="109"/>
      <c r="P32" s="109"/>
      <c r="Q32" s="109"/>
      <c r="R32" s="109"/>
      <c r="S32" s="109"/>
      <c r="T32" s="109"/>
      <c r="U32" s="110">
        <v>18</v>
      </c>
      <c r="V32" s="109"/>
      <c r="W32" s="109"/>
      <c r="X32" s="17"/>
      <c r="Y32" s="17"/>
      <c r="Z32" s="116"/>
      <c r="AA32" s="116"/>
      <c r="AB32" s="110">
        <v>18</v>
      </c>
      <c r="AC32" s="109"/>
      <c r="AD32" s="109"/>
      <c r="AE32" s="147">
        <f t="shared" si="0"/>
        <v>82</v>
      </c>
      <c r="AF32" s="148"/>
      <c r="AG32" s="150"/>
      <c r="AH32" s="150"/>
    </row>
    <row r="33" spans="1:34" ht="19.5" customHeight="1" x14ac:dyDescent="0.2">
      <c r="A33" s="112">
        <v>10</v>
      </c>
      <c r="B33" s="103">
        <v>65</v>
      </c>
      <c r="C33" s="104">
        <f>IF(ISBLANK($B33),"",VLOOKUP($B33,[1]список!$B$1:$G$643,6,0))</f>
        <v>10009033209</v>
      </c>
      <c r="D33" s="21" t="s">
        <v>47</v>
      </c>
      <c r="E33" s="105">
        <f>IF(ISBLANK($B33),"",VLOOKUP($B33,[1]список!$B$1:$G$643,5,0))</f>
        <v>34670</v>
      </c>
      <c r="F33" s="114"/>
      <c r="G33" s="107" t="str">
        <f>IF(ISBLANK($B33),"",VLOOKUP($B33,[1]список!$B$1:$F$643,4,0))</f>
        <v xml:space="preserve"> Беларусь</v>
      </c>
      <c r="H33" s="103">
        <v>32</v>
      </c>
      <c r="I33" s="103">
        <v>20</v>
      </c>
      <c r="J33" s="108">
        <v>28</v>
      </c>
      <c r="K33" s="109"/>
      <c r="L33" s="109"/>
      <c r="M33" s="109"/>
      <c r="N33" s="109"/>
      <c r="O33" s="109"/>
      <c r="P33" s="109"/>
      <c r="Q33" s="109">
        <v>1</v>
      </c>
      <c r="R33" s="109"/>
      <c r="S33" s="109"/>
      <c r="T33" s="109"/>
      <c r="U33" s="110">
        <v>19</v>
      </c>
      <c r="V33" s="109"/>
      <c r="W33" s="109"/>
      <c r="X33" s="17"/>
      <c r="Y33" s="17"/>
      <c r="Z33" s="116"/>
      <c r="AA33" s="116"/>
      <c r="AB33" s="110">
        <v>19</v>
      </c>
      <c r="AC33" s="109"/>
      <c r="AD33" s="109"/>
      <c r="AE33" s="147">
        <f t="shared" si="0"/>
        <v>81</v>
      </c>
      <c r="AF33" s="148"/>
      <c r="AG33" s="150"/>
      <c r="AH33" s="150"/>
    </row>
    <row r="34" spans="1:34" ht="19.5" customHeight="1" x14ac:dyDescent="0.2">
      <c r="A34" s="112">
        <v>11</v>
      </c>
      <c r="B34" s="103">
        <v>71</v>
      </c>
      <c r="C34" s="104">
        <f>IF(ISBLANK($B34),"",VLOOKUP($B34,[1]список!$B$1:$G$643,6,0))</f>
        <v>10036018609</v>
      </c>
      <c r="D34" s="21" t="s">
        <v>52</v>
      </c>
      <c r="E34" s="105">
        <f>IF(ISBLANK($B34),"",VLOOKUP($B34,[1]список!$B$1:$G$643,5,0))</f>
        <v>37469</v>
      </c>
      <c r="F34" s="114"/>
      <c r="G34" s="107" t="s">
        <v>21</v>
      </c>
      <c r="H34" s="103">
        <v>14</v>
      </c>
      <c r="I34" s="103">
        <v>24</v>
      </c>
      <c r="J34" s="115">
        <v>16</v>
      </c>
      <c r="K34" s="109"/>
      <c r="L34" s="109"/>
      <c r="M34" s="109"/>
      <c r="N34" s="109"/>
      <c r="O34" s="109"/>
      <c r="P34" s="109"/>
      <c r="Q34" s="109"/>
      <c r="R34" s="109"/>
      <c r="S34" s="109">
        <v>1</v>
      </c>
      <c r="T34" s="109"/>
      <c r="U34" s="110">
        <v>5</v>
      </c>
      <c r="V34" s="109">
        <v>20</v>
      </c>
      <c r="W34" s="109"/>
      <c r="X34" s="17"/>
      <c r="Y34" s="17"/>
      <c r="Z34" s="116"/>
      <c r="AA34" s="116"/>
      <c r="AB34" s="110">
        <v>5</v>
      </c>
      <c r="AC34" s="109">
        <v>20</v>
      </c>
      <c r="AD34" s="109"/>
      <c r="AE34" s="147">
        <f t="shared" si="0"/>
        <v>75</v>
      </c>
      <c r="AF34" s="148"/>
      <c r="AG34" s="150"/>
      <c r="AH34" s="150"/>
    </row>
    <row r="35" spans="1:34" ht="19.5" customHeight="1" x14ac:dyDescent="0.2">
      <c r="A35" s="112">
        <v>12</v>
      </c>
      <c r="B35" s="103">
        <v>10</v>
      </c>
      <c r="C35" s="104">
        <f>IF(ISBLANK($B35),"",VLOOKUP($B35,[1]список!$B$1:$G$643,6,0))</f>
        <v>10065490946</v>
      </c>
      <c r="D35" s="21" t="s">
        <v>36</v>
      </c>
      <c r="E35" s="105">
        <f>IF(ISBLANK($B35),"",VLOOKUP($B35,[1]список!$B$1:$G$643,5,0))</f>
        <v>37676</v>
      </c>
      <c r="F35" s="114"/>
      <c r="G35" s="107" t="s">
        <v>21</v>
      </c>
      <c r="H35" s="103">
        <v>6</v>
      </c>
      <c r="I35" s="103">
        <v>26</v>
      </c>
      <c r="J35" s="121">
        <v>4</v>
      </c>
      <c r="K35" s="109"/>
      <c r="L35" s="109"/>
      <c r="M35" s="109"/>
      <c r="N35" s="109"/>
      <c r="O35" s="109">
        <v>5</v>
      </c>
      <c r="P35" s="109"/>
      <c r="Q35" s="109">
        <v>5</v>
      </c>
      <c r="R35" s="109"/>
      <c r="S35" s="109">
        <v>3</v>
      </c>
      <c r="T35" s="109"/>
      <c r="U35" s="110">
        <v>6</v>
      </c>
      <c r="V35" s="109">
        <v>20</v>
      </c>
      <c r="W35" s="109"/>
      <c r="X35" s="17"/>
      <c r="Y35" s="17"/>
      <c r="Z35" s="116"/>
      <c r="AA35" s="116"/>
      <c r="AB35" s="110">
        <v>6</v>
      </c>
      <c r="AC35" s="109">
        <v>20</v>
      </c>
      <c r="AD35" s="109"/>
      <c r="AE35" s="147">
        <f t="shared" si="0"/>
        <v>69</v>
      </c>
      <c r="AF35" s="148"/>
      <c r="AG35" s="150"/>
      <c r="AH35" s="150"/>
    </row>
    <row r="36" spans="1:34" ht="19.5" customHeight="1" x14ac:dyDescent="0.2">
      <c r="A36" s="112">
        <v>13</v>
      </c>
      <c r="B36" s="103">
        <v>86</v>
      </c>
      <c r="C36" s="104">
        <f>IF(ISBLANK($B36),"",VLOOKUP($B36,[1]список!$B$1:$G$643,6,0))</f>
        <v>10015979419</v>
      </c>
      <c r="D36" s="122" t="s">
        <v>78</v>
      </c>
      <c r="E36" s="105">
        <f>IF(ISBLANK($B36),"",VLOOKUP($B36,[1]список!$B$1:$G$643,5,0))</f>
        <v>36665</v>
      </c>
      <c r="F36" s="114"/>
      <c r="G36" s="107" t="str">
        <f>IF(ISBLANK($B36),"",VLOOKUP($B36,[1]список!$B$1:$F$643,4,0))</f>
        <v>ВК "МИНСК"</v>
      </c>
      <c r="H36" s="103">
        <v>20</v>
      </c>
      <c r="I36" s="103">
        <v>2</v>
      </c>
      <c r="J36" s="115">
        <v>22</v>
      </c>
      <c r="K36" s="109"/>
      <c r="L36" s="109">
        <v>1</v>
      </c>
      <c r="M36" s="109"/>
      <c r="N36" s="109">
        <v>1</v>
      </c>
      <c r="O36" s="109"/>
      <c r="P36" s="109"/>
      <c r="Q36" s="109"/>
      <c r="R36" s="109"/>
      <c r="S36" s="109"/>
      <c r="T36" s="109"/>
      <c r="U36" s="110">
        <v>10</v>
      </c>
      <c r="V36" s="109">
        <v>20</v>
      </c>
      <c r="W36" s="109"/>
      <c r="X36" s="17"/>
      <c r="Y36" s="17"/>
      <c r="Z36" s="116"/>
      <c r="AA36" s="116"/>
      <c r="AB36" s="110">
        <v>10</v>
      </c>
      <c r="AC36" s="109">
        <v>20</v>
      </c>
      <c r="AD36" s="109"/>
      <c r="AE36" s="147">
        <f t="shared" si="0"/>
        <v>66</v>
      </c>
      <c r="AF36" s="148"/>
      <c r="AG36" s="150"/>
      <c r="AH36" s="150"/>
    </row>
    <row r="37" spans="1:34" ht="19.5" customHeight="1" x14ac:dyDescent="0.2">
      <c r="A37" s="112">
        <v>14</v>
      </c>
      <c r="B37" s="103">
        <v>85</v>
      </c>
      <c r="C37" s="104">
        <f>IF(ISBLANK($B37),"",VLOOKUP($B37,[1]список!$B$1:$G$643,6,0))</f>
        <v>10015978510</v>
      </c>
      <c r="D37" s="113" t="s">
        <v>50</v>
      </c>
      <c r="E37" s="105">
        <f>IF(ISBLANK($B37),"",VLOOKUP($B37,[1]список!$B$1:$G$643,5,0))</f>
        <v>36850</v>
      </c>
      <c r="F37" s="114"/>
      <c r="G37" s="107" t="str">
        <f>IF(ISBLANK($B37),"",VLOOKUP($B37,[1]список!$B$1:$F$643,4,0))</f>
        <v>ВК "МИНСК"</v>
      </c>
      <c r="H37" s="103">
        <v>26</v>
      </c>
      <c r="I37" s="103">
        <v>1</v>
      </c>
      <c r="J37" s="121">
        <v>30</v>
      </c>
      <c r="K37" s="109">
        <v>1</v>
      </c>
      <c r="L37" s="109"/>
      <c r="M37" s="109">
        <v>1</v>
      </c>
      <c r="N37" s="109"/>
      <c r="O37" s="109"/>
      <c r="P37" s="109"/>
      <c r="Q37" s="109"/>
      <c r="R37" s="109"/>
      <c r="S37" s="109"/>
      <c r="T37" s="109"/>
      <c r="U37" s="110">
        <v>17</v>
      </c>
      <c r="V37" s="109"/>
      <c r="W37" s="109"/>
      <c r="X37" s="17"/>
      <c r="Y37" s="17"/>
      <c r="Z37" s="116"/>
      <c r="AA37" s="116"/>
      <c r="AB37" s="110">
        <v>17</v>
      </c>
      <c r="AC37" s="109"/>
      <c r="AD37" s="109"/>
      <c r="AE37" s="147">
        <f t="shared" si="0"/>
        <v>59</v>
      </c>
      <c r="AF37" s="148"/>
      <c r="AG37" s="150"/>
      <c r="AH37" s="150"/>
    </row>
    <row r="38" spans="1:34" ht="19.5" customHeight="1" x14ac:dyDescent="0.2">
      <c r="A38" s="112">
        <v>15</v>
      </c>
      <c r="B38" s="103">
        <v>66</v>
      </c>
      <c r="C38" s="104">
        <f>IF(ISBLANK($B38),"",VLOOKUP($B38,[1]список!$B$1:$G$643,6,0))</f>
        <v>10056107915</v>
      </c>
      <c r="D38" s="21" t="s">
        <v>48</v>
      </c>
      <c r="E38" s="105">
        <f>IF(ISBLANK($B38),"",VLOOKUP($B38,[1]список!$B$1:$G$643,5,0))</f>
        <v>36635</v>
      </c>
      <c r="F38" s="114"/>
      <c r="G38" s="107" t="str">
        <f>IF(ISBLANK($B38),"",VLOOKUP($B38,[1]список!$B$1:$F$643,4,0))</f>
        <v xml:space="preserve"> Беларусь</v>
      </c>
      <c r="H38" s="103">
        <v>38</v>
      </c>
      <c r="I38" s="103">
        <v>1</v>
      </c>
      <c r="J38" s="115">
        <v>8</v>
      </c>
      <c r="K38" s="109"/>
      <c r="L38" s="109"/>
      <c r="M38" s="109"/>
      <c r="N38" s="109"/>
      <c r="O38" s="109"/>
      <c r="P38" s="109"/>
      <c r="Q38" s="109"/>
      <c r="R38" s="109">
        <v>5</v>
      </c>
      <c r="S38" s="109"/>
      <c r="T38" s="109"/>
      <c r="U38" s="110">
        <v>16</v>
      </c>
      <c r="V38" s="109"/>
      <c r="W38" s="109"/>
      <c r="X38" s="17"/>
      <c r="Y38" s="17"/>
      <c r="Z38" s="116"/>
      <c r="AA38" s="116"/>
      <c r="AB38" s="110">
        <v>16</v>
      </c>
      <c r="AC38" s="109"/>
      <c r="AD38" s="109"/>
      <c r="AE38" s="147">
        <f t="shared" si="0"/>
        <v>52</v>
      </c>
      <c r="AF38" s="148"/>
      <c r="AG38" s="150"/>
      <c r="AH38" s="150"/>
    </row>
    <row r="39" spans="1:34" ht="19.5" customHeight="1" x14ac:dyDescent="0.2">
      <c r="A39" s="112">
        <v>16</v>
      </c>
      <c r="B39" s="123">
        <v>12</v>
      </c>
      <c r="C39" s="104">
        <f>IF(ISBLANK($B39),"",VLOOKUP($B39,[1]список!$B$1:$G$643,6,0))</f>
        <v>10065490643</v>
      </c>
      <c r="D39" s="118" t="s">
        <v>39</v>
      </c>
      <c r="E39" s="105">
        <f>IF(ISBLANK($B39),"",VLOOKUP($B39,[1]список!$B$1:$G$643,5,0))</f>
        <v>38183</v>
      </c>
      <c r="F39" s="114"/>
      <c r="G39" s="107" t="s">
        <v>21</v>
      </c>
      <c r="H39" s="103">
        <v>1</v>
      </c>
      <c r="I39" s="103">
        <v>12</v>
      </c>
      <c r="J39" s="115">
        <v>6</v>
      </c>
      <c r="K39" s="109"/>
      <c r="L39" s="109">
        <v>3</v>
      </c>
      <c r="M39" s="109"/>
      <c r="N39" s="109">
        <v>3</v>
      </c>
      <c r="O39" s="109"/>
      <c r="P39" s="109"/>
      <c r="Q39" s="109"/>
      <c r="R39" s="109"/>
      <c r="S39" s="109"/>
      <c r="T39" s="109"/>
      <c r="U39" s="110">
        <v>24</v>
      </c>
      <c r="V39" s="109">
        <v>20</v>
      </c>
      <c r="W39" s="109"/>
      <c r="X39" s="17"/>
      <c r="Y39" s="17"/>
      <c r="Z39" s="116"/>
      <c r="AA39" s="116"/>
      <c r="AB39" s="110">
        <v>24</v>
      </c>
      <c r="AC39" s="109">
        <v>20</v>
      </c>
      <c r="AD39" s="109"/>
      <c r="AE39" s="147">
        <f t="shared" si="0"/>
        <v>45</v>
      </c>
      <c r="AF39" s="148"/>
      <c r="AG39" s="150"/>
      <c r="AH39" s="150"/>
    </row>
    <row r="40" spans="1:34" ht="19.5" customHeight="1" x14ac:dyDescent="0.2">
      <c r="A40" s="112">
        <v>17</v>
      </c>
      <c r="B40" s="103">
        <v>5</v>
      </c>
      <c r="C40" s="104">
        <f>IF(ISBLANK($B40),"",VLOOKUP($B40,[1]список!$B$1:$G$643,6,0))</f>
        <v>10036018912</v>
      </c>
      <c r="D40" s="21" t="s">
        <v>46</v>
      </c>
      <c r="E40" s="105">
        <f>IF(ISBLANK($B40),"",VLOOKUP($B40,[1]список!$B$1:$G$643,5,0))</f>
        <v>37281</v>
      </c>
      <c r="F40" s="114"/>
      <c r="G40" s="107" t="s">
        <v>21</v>
      </c>
      <c r="H40" s="103">
        <v>18</v>
      </c>
      <c r="I40" s="103">
        <v>6</v>
      </c>
      <c r="J40" s="115">
        <v>18</v>
      </c>
      <c r="K40" s="109"/>
      <c r="L40" s="109"/>
      <c r="M40" s="109"/>
      <c r="N40" s="109"/>
      <c r="O40" s="109"/>
      <c r="P40" s="109"/>
      <c r="Q40" s="109">
        <v>2</v>
      </c>
      <c r="R40" s="109"/>
      <c r="S40" s="109"/>
      <c r="T40" s="109"/>
      <c r="U40" s="110">
        <v>9</v>
      </c>
      <c r="V40" s="109"/>
      <c r="W40" s="109"/>
      <c r="X40" s="17"/>
      <c r="Y40" s="17"/>
      <c r="Z40" s="116"/>
      <c r="AA40" s="116"/>
      <c r="AB40" s="110">
        <v>9</v>
      </c>
      <c r="AC40" s="109"/>
      <c r="AD40" s="109"/>
      <c r="AE40" s="147">
        <f t="shared" si="0"/>
        <v>44</v>
      </c>
      <c r="AF40" s="148"/>
      <c r="AG40" s="150"/>
      <c r="AH40" s="150"/>
    </row>
    <row r="41" spans="1:34" ht="19.5" customHeight="1" x14ac:dyDescent="0.2">
      <c r="A41" s="112">
        <v>18</v>
      </c>
      <c r="B41" s="103">
        <v>64</v>
      </c>
      <c r="C41" s="104">
        <f>IF(ISBLANK($B41),"",VLOOKUP($B41,[1]список!$B$1:$G$643,6,0))</f>
        <v>10007891336</v>
      </c>
      <c r="D41" s="113" t="s">
        <v>53</v>
      </c>
      <c r="E41" s="105">
        <f>IF(ISBLANK($B41),"",VLOOKUP($B41,[1]список!$B$1:$G$643,5,0))</f>
        <v>34518</v>
      </c>
      <c r="F41" s="114"/>
      <c r="G41" s="107" t="str">
        <f>IF(ISBLANK($B41),"",VLOOKUP($B41,[1]список!$B$1:$F$643,4,0))</f>
        <v xml:space="preserve"> Беларусь</v>
      </c>
      <c r="H41" s="103">
        <v>30</v>
      </c>
      <c r="I41" s="103">
        <v>8</v>
      </c>
      <c r="J41" s="121">
        <v>1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>
        <v>2</v>
      </c>
      <c r="U41" s="110">
        <v>4</v>
      </c>
      <c r="V41" s="109"/>
      <c r="W41" s="109"/>
      <c r="X41" s="17"/>
      <c r="Y41" s="17"/>
      <c r="Z41" s="116"/>
      <c r="AA41" s="116"/>
      <c r="AB41" s="110">
        <v>4</v>
      </c>
      <c r="AC41" s="109"/>
      <c r="AD41" s="109"/>
      <c r="AE41" s="147">
        <f t="shared" si="0"/>
        <v>41</v>
      </c>
      <c r="AF41" s="148"/>
      <c r="AG41" s="150"/>
      <c r="AH41" s="150"/>
    </row>
    <row r="42" spans="1:34" ht="19.5" customHeight="1" x14ac:dyDescent="0.2">
      <c r="A42" s="112">
        <v>19</v>
      </c>
      <c r="B42" s="103">
        <v>8</v>
      </c>
      <c r="C42" s="104">
        <f>IF(ISBLANK($B42),"",VLOOKUP($B42,[1]список!$B$1:$G$643,6,0))</f>
        <v>10036018811</v>
      </c>
      <c r="D42" s="21" t="s">
        <v>31</v>
      </c>
      <c r="E42" s="105">
        <f>IF(ISBLANK($B42),"",VLOOKUP($B42,[1]список!$B$1:$G$643,5,0))</f>
        <v>37411</v>
      </c>
      <c r="F42" s="114"/>
      <c r="G42" s="107" t="s">
        <v>21</v>
      </c>
      <c r="H42" s="103">
        <v>1</v>
      </c>
      <c r="I42" s="103">
        <v>32</v>
      </c>
      <c r="J42" s="121">
        <v>1</v>
      </c>
      <c r="K42" s="109">
        <v>2</v>
      </c>
      <c r="L42" s="109">
        <v>5</v>
      </c>
      <c r="M42" s="109">
        <v>5</v>
      </c>
      <c r="N42" s="109"/>
      <c r="O42" s="109"/>
      <c r="P42" s="109"/>
      <c r="Q42" s="109"/>
      <c r="R42" s="109"/>
      <c r="S42" s="109"/>
      <c r="T42" s="109"/>
      <c r="U42" s="110">
        <v>7</v>
      </c>
      <c r="V42" s="109"/>
      <c r="W42" s="109">
        <v>20</v>
      </c>
      <c r="X42" s="17"/>
      <c r="Y42" s="17"/>
      <c r="Z42" s="116"/>
      <c r="AA42" s="116"/>
      <c r="AB42" s="110">
        <v>7</v>
      </c>
      <c r="AC42" s="109"/>
      <c r="AD42" s="109">
        <v>20</v>
      </c>
      <c r="AE42" s="147">
        <f t="shared" si="0"/>
        <v>26</v>
      </c>
      <c r="AF42" s="148"/>
      <c r="AG42" s="150"/>
      <c r="AH42" s="150"/>
    </row>
    <row r="43" spans="1:34" ht="19.5" customHeight="1" x14ac:dyDescent="0.2">
      <c r="A43" s="112">
        <v>20</v>
      </c>
      <c r="B43" s="103">
        <v>7</v>
      </c>
      <c r="C43" s="104">
        <f>IF(ISBLANK($B43),"",VLOOKUP($B43,[1]список!$B$1:$G$643,6,0))</f>
        <v>10036092771</v>
      </c>
      <c r="D43" s="21" t="s">
        <v>32</v>
      </c>
      <c r="E43" s="105">
        <f>IF(ISBLANK($B43),"",VLOOKUP($B43,[1]список!$B$1:$G$643,5,0))</f>
        <v>37439</v>
      </c>
      <c r="F43" s="114"/>
      <c r="G43" s="107" t="s">
        <v>21</v>
      </c>
      <c r="H43" s="103">
        <v>1</v>
      </c>
      <c r="I43" s="103">
        <v>1</v>
      </c>
      <c r="J43" s="115">
        <v>12</v>
      </c>
      <c r="K43" s="109"/>
      <c r="L43" s="109"/>
      <c r="M43" s="109"/>
      <c r="N43" s="109"/>
      <c r="O43" s="109">
        <v>1</v>
      </c>
      <c r="P43" s="109"/>
      <c r="Q43" s="109"/>
      <c r="R43" s="109">
        <v>3</v>
      </c>
      <c r="S43" s="109"/>
      <c r="T43" s="109"/>
      <c r="U43" s="110">
        <v>20</v>
      </c>
      <c r="V43" s="109"/>
      <c r="W43" s="109"/>
      <c r="X43" s="17"/>
      <c r="Y43" s="17"/>
      <c r="Z43" s="17"/>
      <c r="AA43" s="116"/>
      <c r="AB43" s="110">
        <v>20</v>
      </c>
      <c r="AC43" s="109"/>
      <c r="AD43" s="109"/>
      <c r="AE43" s="147">
        <f t="shared" si="0"/>
        <v>18</v>
      </c>
      <c r="AF43" s="148"/>
      <c r="AG43" s="150"/>
      <c r="AH43" s="150"/>
    </row>
    <row r="44" spans="1:34" ht="19.5" customHeight="1" x14ac:dyDescent="0.2">
      <c r="A44" s="112">
        <v>21</v>
      </c>
      <c r="B44" s="123">
        <v>3</v>
      </c>
      <c r="C44" s="104">
        <f>IF(ISBLANK($B44),"",VLOOKUP($B44,[1]список!$B$1:$G$643,6,0))</f>
        <v>10034952922</v>
      </c>
      <c r="D44" s="113" t="s">
        <v>49</v>
      </c>
      <c r="E44" s="105">
        <f>IF(ISBLANK($B44),"",VLOOKUP($B44,[1]список!$B$1:$G$643,5,0))</f>
        <v>36610</v>
      </c>
      <c r="F44" s="114"/>
      <c r="G44" s="119" t="s">
        <v>79</v>
      </c>
      <c r="H44" s="103">
        <v>2</v>
      </c>
      <c r="I44" s="103">
        <v>10</v>
      </c>
      <c r="J44" s="115">
        <v>1</v>
      </c>
      <c r="K44" s="109">
        <v>3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10">
        <v>8</v>
      </c>
      <c r="V44" s="109"/>
      <c r="W44" s="109"/>
      <c r="X44" s="17"/>
      <c r="Y44" s="17"/>
      <c r="Z44" s="17"/>
      <c r="AA44" s="116"/>
      <c r="AB44" s="110">
        <v>8</v>
      </c>
      <c r="AC44" s="109"/>
      <c r="AD44" s="109"/>
      <c r="AE44" s="147">
        <f t="shared" si="0"/>
        <v>16</v>
      </c>
      <c r="AF44" s="148"/>
      <c r="AG44" s="150"/>
      <c r="AH44" s="150"/>
    </row>
    <row r="45" spans="1:34" ht="19.5" customHeight="1" x14ac:dyDescent="0.2">
      <c r="A45" s="112">
        <v>22</v>
      </c>
      <c r="B45" s="103">
        <v>84</v>
      </c>
      <c r="C45" s="104">
        <f>IF(ISBLANK($B45),"",VLOOKUP($B45,[1]список!$B$1:$G$643,6,0))</f>
        <v>10085157593</v>
      </c>
      <c r="D45" s="118" t="s">
        <v>54</v>
      </c>
      <c r="E45" s="105">
        <f>IF(ISBLANK($B45),"",VLOOKUP($B45,[1]список!$B$1:$G$643,5,0))</f>
        <v>38220</v>
      </c>
      <c r="F45" s="114"/>
      <c r="G45" s="107" t="str">
        <f>IF(ISBLANK($B45),"",VLOOKUP($B45,[1]список!$B$1:$F$643,4,0))</f>
        <v>ВК "МИНСК"</v>
      </c>
      <c r="H45" s="103">
        <v>1</v>
      </c>
      <c r="I45" s="103">
        <v>1</v>
      </c>
      <c r="J45" s="115">
        <v>1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>
        <v>21</v>
      </c>
      <c r="V45" s="109"/>
      <c r="W45" s="109"/>
      <c r="X45" s="17"/>
      <c r="Y45" s="17"/>
      <c r="Z45" s="17"/>
      <c r="AA45" s="116"/>
      <c r="AB45" s="110">
        <v>21</v>
      </c>
      <c r="AC45" s="109"/>
      <c r="AD45" s="109"/>
      <c r="AE45" s="147">
        <f t="shared" si="0"/>
        <v>3</v>
      </c>
      <c r="AF45" s="148"/>
      <c r="AG45" s="150"/>
      <c r="AH45" s="150"/>
    </row>
    <row r="46" spans="1:34" ht="19.5" customHeight="1" x14ac:dyDescent="0.2">
      <c r="A46" s="112" t="s">
        <v>80</v>
      </c>
      <c r="B46" s="103">
        <v>88</v>
      </c>
      <c r="C46" s="104">
        <f>IF(ISBLANK($B46),"",VLOOKUP($B46,[1]список!$B$1:$G$643,6,0))</f>
        <v>10034936653</v>
      </c>
      <c r="D46" s="21" t="s">
        <v>43</v>
      </c>
      <c r="E46" s="105">
        <f>IF(ISBLANK($B46),"",VLOOKUP($B46,[1]список!$B$1:$G$643,5,0))</f>
        <v>36630</v>
      </c>
      <c r="F46" s="114"/>
      <c r="G46" s="107" t="s">
        <v>21</v>
      </c>
      <c r="H46" s="103">
        <v>22</v>
      </c>
      <c r="I46" s="103">
        <v>14</v>
      </c>
      <c r="J46" s="115">
        <v>24</v>
      </c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>
        <v>23</v>
      </c>
      <c r="V46" s="109"/>
      <c r="W46" s="109">
        <v>60</v>
      </c>
      <c r="X46" s="17"/>
      <c r="Y46" s="17"/>
      <c r="Z46" s="116"/>
      <c r="AA46" s="116"/>
      <c r="AB46" s="110">
        <v>23</v>
      </c>
      <c r="AC46" s="109"/>
      <c r="AD46" s="109">
        <v>60</v>
      </c>
      <c r="AE46" s="147">
        <f t="shared" si="0"/>
        <v>0</v>
      </c>
      <c r="AF46" s="148"/>
      <c r="AG46" s="150"/>
      <c r="AH46" s="150"/>
    </row>
    <row r="47" spans="1:34" ht="19.5" customHeight="1" thickBot="1" x14ac:dyDescent="0.25">
      <c r="A47" s="124" t="s">
        <v>80</v>
      </c>
      <c r="B47" s="103">
        <v>15</v>
      </c>
      <c r="C47" s="104">
        <f>IF(ISBLANK($B47),"",VLOOKUP($B47,[1]список!$B$1:$G$643,6,0))</f>
        <v>10075644826</v>
      </c>
      <c r="D47" s="125" t="s">
        <v>38</v>
      </c>
      <c r="E47" s="107">
        <f>IF(ISBLANK($B47),"",VLOOKUP($B47,[1]список!$B$1:$G$643,5,0))</f>
        <v>38042</v>
      </c>
      <c r="F47" s="126"/>
      <c r="G47" s="119" t="s">
        <v>42</v>
      </c>
      <c r="H47" s="103">
        <v>8</v>
      </c>
      <c r="I47" s="103">
        <v>4</v>
      </c>
      <c r="J47" s="115">
        <v>10</v>
      </c>
      <c r="K47" s="109"/>
      <c r="L47" s="109"/>
      <c r="M47" s="109"/>
      <c r="N47" s="109"/>
      <c r="O47" s="109"/>
      <c r="P47" s="109">
        <v>1</v>
      </c>
      <c r="Q47" s="109"/>
      <c r="R47" s="109"/>
      <c r="S47" s="109"/>
      <c r="T47" s="109"/>
      <c r="U47" s="110">
        <v>22</v>
      </c>
      <c r="V47" s="109">
        <v>20</v>
      </c>
      <c r="W47" s="109">
        <v>60</v>
      </c>
      <c r="X47" s="19"/>
      <c r="Y47" s="19"/>
      <c r="Z47" s="127"/>
      <c r="AA47" s="127"/>
      <c r="AB47" s="110">
        <v>22</v>
      </c>
      <c r="AC47" s="109">
        <v>20</v>
      </c>
      <c r="AD47" s="109">
        <v>60</v>
      </c>
      <c r="AE47" s="147">
        <f t="shared" si="0"/>
        <v>-17</v>
      </c>
      <c r="AF47" s="148"/>
      <c r="AG47" s="150"/>
      <c r="AH47" s="150"/>
    </row>
    <row r="48" spans="1:34" ht="19.5" customHeight="1" thickTop="1" thickBot="1" x14ac:dyDescent="0.25">
      <c r="A48" s="19"/>
      <c r="B48" s="77"/>
      <c r="C48" s="77"/>
      <c r="D48" s="19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36.75" hidden="1" customHeight="1" thickTop="1" x14ac:dyDescent="0.2">
      <c r="A49" s="32" t="s">
        <v>4</v>
      </c>
      <c r="B49" s="33"/>
      <c r="C49" s="33"/>
      <c r="D49" s="33"/>
      <c r="E49" s="15"/>
      <c r="F49" s="1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</row>
    <row r="50" spans="1:34" ht="12.75" hidden="1" customHeight="1" x14ac:dyDescent="0.2">
      <c r="A50" s="128" t="s">
        <v>81</v>
      </c>
      <c r="B50" s="60"/>
      <c r="C50" s="129"/>
      <c r="D50" s="60"/>
      <c r="E50" s="130"/>
      <c r="F50" s="60"/>
      <c r="G50" s="131"/>
      <c r="H50" s="18"/>
      <c r="I50" s="3"/>
      <c r="J50" s="3"/>
      <c r="K50" s="3"/>
      <c r="L50" s="3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3"/>
      <c r="AC50" s="131"/>
      <c r="AD50" s="131"/>
      <c r="AE50" s="3"/>
      <c r="AF50" s="132"/>
      <c r="AG50" s="133"/>
      <c r="AH50" s="134"/>
    </row>
    <row r="51" spans="1:34" ht="12.75" hidden="1" customHeight="1" x14ac:dyDescent="0.2">
      <c r="A51" s="128" t="s">
        <v>37</v>
      </c>
      <c r="B51" s="60"/>
      <c r="C51" s="135"/>
      <c r="D51" s="60"/>
      <c r="E51" s="130"/>
      <c r="F51" s="60"/>
      <c r="G51" s="131"/>
      <c r="H51" s="18"/>
      <c r="I51" s="3"/>
      <c r="J51" s="3"/>
      <c r="K51" s="3"/>
      <c r="L51" s="3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3"/>
      <c r="AC51" s="131"/>
      <c r="AD51" s="131"/>
      <c r="AE51" s="3"/>
      <c r="AF51" s="132"/>
      <c r="AG51" s="133"/>
      <c r="AH51" s="134"/>
    </row>
    <row r="52" spans="1:34" ht="13.5" hidden="1" customHeight="1" x14ac:dyDescent="0.2">
      <c r="A52" s="3"/>
      <c r="B52" s="5"/>
      <c r="C52" s="5"/>
      <c r="D52" s="3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36"/>
    </row>
    <row r="53" spans="1:34" ht="19.5" customHeight="1" thickTop="1" x14ac:dyDescent="0.2">
      <c r="A53" s="137"/>
      <c r="B53" s="137"/>
      <c r="C53" s="137"/>
      <c r="D53" s="137"/>
      <c r="E53" s="137"/>
      <c r="F53" s="137" t="s">
        <v>8</v>
      </c>
      <c r="G53" s="137"/>
      <c r="H53" s="137"/>
      <c r="I53" s="137"/>
      <c r="J53" s="137"/>
      <c r="K53" s="137"/>
      <c r="L53" s="137" t="s">
        <v>3</v>
      </c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 t="s">
        <v>22</v>
      </c>
      <c r="AC53" s="137"/>
      <c r="AD53" s="137"/>
      <c r="AE53" s="137"/>
      <c r="AF53" s="137"/>
      <c r="AG53" s="137"/>
      <c r="AH53" s="138"/>
    </row>
    <row r="54" spans="1:34" ht="15.75" hidden="1" x14ac:dyDescent="0.2">
      <c r="A54" s="139"/>
      <c r="B54" s="139"/>
      <c r="C54" s="139"/>
      <c r="D54" s="139"/>
      <c r="E54" s="139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1"/>
    </row>
    <row r="55" spans="1:34" ht="15.75" hidden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2"/>
    </row>
    <row r="56" spans="1:34" hidden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22"/>
      <c r="AC56" s="22"/>
      <c r="AD56" s="22"/>
      <c r="AE56" s="41"/>
      <c r="AF56" s="41"/>
      <c r="AG56" s="41"/>
      <c r="AH56" s="143"/>
    </row>
    <row r="57" spans="1:34" ht="20.25" customHeight="1" x14ac:dyDescent="0.2">
      <c r="A57" s="22"/>
      <c r="D57" s="22"/>
      <c r="E57" s="144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4"/>
    </row>
    <row r="58" spans="1:34" ht="33.75" customHeight="1" x14ac:dyDescent="0.2">
      <c r="A58" s="22"/>
      <c r="D58" s="22"/>
      <c r="E58" s="144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14"/>
    </row>
    <row r="59" spans="1:34" ht="33.75" customHeight="1" thickBot="1" x14ac:dyDescent="0.25">
      <c r="A59" s="30"/>
      <c r="B59" s="30"/>
      <c r="C59" s="30"/>
      <c r="D59" s="30"/>
      <c r="E59" s="30"/>
      <c r="F59" s="30" t="str">
        <f>G17</f>
        <v>СОЛОВЬЕВ Г.Н. (ВК, г. САНКТ ПЕТЕРБУРГ)</v>
      </c>
      <c r="G59" s="30"/>
      <c r="H59" s="30"/>
      <c r="I59" s="30"/>
      <c r="J59" s="30"/>
      <c r="K59" s="30"/>
      <c r="L59" s="30" t="str">
        <f>G18</f>
        <v>МИХАЙЛОВА И.Н. (ВК, г. САНКТ ПЕТЕРБУРГ)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tr">
        <f>G19</f>
        <v>ВАЛОВА А.С. (ВК, г. САНКТ ПЕТЕРБУРГ)</v>
      </c>
      <c r="AC59" s="30"/>
      <c r="AD59" s="30"/>
      <c r="AE59" s="30"/>
      <c r="AF59" s="30"/>
      <c r="AG59" s="30"/>
      <c r="AH59" s="31"/>
    </row>
    <row r="60" spans="1:34" ht="13.5" thickTop="1" x14ac:dyDescent="0.2"/>
  </sheetData>
  <mergeCells count="49">
    <mergeCell ref="A56:E56"/>
    <mergeCell ref="F56:AA56"/>
    <mergeCell ref="AE56:AH56"/>
    <mergeCell ref="F59:K59"/>
    <mergeCell ref="L59:AA59"/>
    <mergeCell ref="AB59:AH59"/>
    <mergeCell ref="A49:D49"/>
    <mergeCell ref="G49:AH49"/>
    <mergeCell ref="A53:E53"/>
    <mergeCell ref="F53:K53"/>
    <mergeCell ref="L53:AA53"/>
    <mergeCell ref="AB53:AH53"/>
    <mergeCell ref="AH21:AH23"/>
    <mergeCell ref="H22:H23"/>
    <mergeCell ref="I22:I23"/>
    <mergeCell ref="J22:J23"/>
    <mergeCell ref="K22:T22"/>
    <mergeCell ref="AB21:AB23"/>
    <mergeCell ref="AC21:AD21"/>
    <mergeCell ref="AE21:AE23"/>
    <mergeCell ref="AF21:AF23"/>
    <mergeCell ref="AG21:AG23"/>
    <mergeCell ref="H19:R19"/>
    <mergeCell ref="A21:A23"/>
    <mergeCell ref="B21:B23"/>
    <mergeCell ref="C21:C23"/>
    <mergeCell ref="D21:D23"/>
    <mergeCell ref="E21:E23"/>
    <mergeCell ref="F21:F23"/>
    <mergeCell ref="G21:G23"/>
    <mergeCell ref="H21:AA21"/>
    <mergeCell ref="A11:AH11"/>
    <mergeCell ref="A12:AH12"/>
    <mergeCell ref="H15:AH15"/>
    <mergeCell ref="H16:AH16"/>
    <mergeCell ref="H17:AH17"/>
    <mergeCell ref="A6:AH6"/>
    <mergeCell ref="A7:AH7"/>
    <mergeCell ref="A8:AH8"/>
    <mergeCell ref="A9:AH9"/>
    <mergeCell ref="A10:AH10"/>
    <mergeCell ref="A1:AH1"/>
    <mergeCell ref="A2:AH2"/>
    <mergeCell ref="A3:AH3"/>
    <mergeCell ref="A4:AH4"/>
    <mergeCell ref="A5:AH5"/>
    <mergeCell ref="A15:G15"/>
    <mergeCell ref="H18:AH18"/>
    <mergeCell ref="A59:E59"/>
  </mergeCells>
  <phoneticPr fontId="15" type="noConversion"/>
  <conditionalFormatting sqref="AB52:AD1048576 AB48:AD48 AC50:AD51 G50:G51 AB12:AD14 AB21:AB22 AB20:AD20">
    <cfRule type="duplicateValues" dxfId="1" priority="1"/>
  </conditionalFormatting>
  <pageMargins left="0.7" right="0.7" top="0.75" bottom="0.75" header="0.3" footer="0.3"/>
  <pageSetup paperSize="9" scale="43" orientation="portrait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4 км</vt:lpstr>
      <vt:lpstr>'инд г. пресл. 4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2023-10-24T06:46:20Z</dcterms:modified>
</cp:coreProperties>
</file>