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время'!$A$1:$K$61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1" i="2" l="1"/>
  <c r="K53" i="2" l="1"/>
  <c r="K52" i="2"/>
  <c r="K51" i="2"/>
  <c r="K50" i="2"/>
  <c r="I50" i="2"/>
  <c r="H61" i="2" l="1"/>
  <c r="E61" i="2"/>
  <c r="I53" i="2"/>
  <c r="I52" i="2"/>
  <c r="I51" i="2"/>
  <c r="K49" i="2"/>
  <c r="K48" i="2"/>
  <c r="K47" i="2"/>
  <c r="I49" i="2" l="1"/>
  <c r="I48" i="2" s="1"/>
</calcChain>
</file>

<file path=xl/sharedStrings.xml><?xml version="1.0" encoding="utf-8"?>
<sst xmlns="http://schemas.openxmlformats.org/spreadsheetml/2006/main" count="171" uniqueCount="122">
  <si>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</si>
  <si>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</si>
  <si>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</si>
  <si>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</si>
  <si>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</si>
  <si>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</si>
  <si>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</si>
  <si>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</si>
  <si>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</si>
  <si>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</si>
  <si>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</si>
  <si>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</si>
  <si>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</si>
  <si>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</si>
  <si>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</si>
  <si>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</si>
  <si>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</si>
  <si>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</si>
  <si>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</si>
  <si>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</si>
  <si>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</si>
  <si>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</si>
  <si>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</si>
  <si>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</si>
  <si>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</si>
  <si>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</si>
  <si>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</si>
  <si>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</si>
  <si>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</si>
  <si>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</si>
  <si>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</si>
  <si>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</si>
  <si>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</si>
  <si>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</si>
  <si>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</si>
  <si>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</si>
  <si>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</si>
  <si>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</si>
  <si>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</si>
  <si>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</si>
  <si>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</si>
  <si>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</si>
  <si>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</si>
  <si>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</si>
  <si>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</si>
  <si>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</si>
  <si>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</si>
  <si>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ГБУ РМ "СШОР по велоспорту"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</si>
  <si>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</si>
  <si>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</si>
  <si>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</si>
  <si>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</si>
  <si>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</si>
  <si>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</si>
  <si>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ГБУ РМ"СШОР по велоспорту"</t>
  </si>
  <si>
    <t>Москва</t>
  </si>
  <si>
    <t>ГБУ "СШОР "Нагорная" Москомспорта</t>
  </si>
  <si>
    <t>Санкт-Петербург</t>
  </si>
  <si>
    <t>Температура: +18</t>
  </si>
  <si>
    <t>Республика Мордовия</t>
  </si>
  <si>
    <t>Девушки 15-16 лет</t>
  </si>
  <si>
    <t>Бодырева Анастасия</t>
  </si>
  <si>
    <t>13.12.2006</t>
  </si>
  <si>
    <t>Комарова Авелина</t>
  </si>
  <si>
    <t>31.10.2006</t>
  </si>
  <si>
    <t>Пензенская область</t>
  </si>
  <si>
    <t>УОР ПО-АНО Велоклуб "Локомотив-Пенза"</t>
  </si>
  <si>
    <t>Акишина Дарья</t>
  </si>
  <si>
    <t>05.10.2006</t>
  </si>
  <si>
    <t>Тарасова Ксения</t>
  </si>
  <si>
    <t>20.01.2006</t>
  </si>
  <si>
    <t>Завязкина Карина</t>
  </si>
  <si>
    <t>16.05.2006</t>
  </si>
  <si>
    <t>ГБУ СШОР Петродворцового района СПБ</t>
  </si>
  <si>
    <t>Шумская Ульяна</t>
  </si>
  <si>
    <t>22.12.2007</t>
  </si>
  <si>
    <t>Сафина Арианна</t>
  </si>
  <si>
    <t>11.06.2007</t>
  </si>
  <si>
    <t>Рыжова Дарья</t>
  </si>
  <si>
    <t>02.12.2007</t>
  </si>
  <si>
    <t>Акимова Анастасия</t>
  </si>
  <si>
    <t>02.03.2007</t>
  </si>
  <si>
    <t>Краснодарский край</t>
  </si>
  <si>
    <t>ГБУ КК "СШОР по велосипедному спорту"</t>
  </si>
  <si>
    <t>ГБУ "СШОР Нагорная"Москомспорта</t>
  </si>
  <si>
    <t>Алексеева Анна</t>
  </si>
  <si>
    <t>16.10.2007</t>
  </si>
  <si>
    <t>МБУ СШ №4 г.Пензы</t>
  </si>
  <si>
    <t>Ажнакина Анастасия</t>
  </si>
  <si>
    <t>01.03.2007</t>
  </si>
  <si>
    <t>Сухарева Софья</t>
  </si>
  <si>
    <t>11.05.2007</t>
  </si>
  <si>
    <t>Костюченко Анастасия</t>
  </si>
  <si>
    <t>11.04.2006</t>
  </si>
  <si>
    <t>Гончарова Ангелина</t>
  </si>
  <si>
    <t>15.10.2007</t>
  </si>
  <si>
    <t>Краснодарской край</t>
  </si>
  <si>
    <t>НС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</si>
  <si>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</si>
  <si>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</si>
  <si>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>МУНИЦИПАЛЬНОЕ БЮДЖЕТНОЕ УЧРЕЖДЕНИЕ "СПОРТИВНАЯ ШКОЛА №4 г. ПЕНЗЫ"</t>
  </si>
  <si>
    <t xml:space="preserve"> МЕСТО ПРОВЕДЕНИЯ: г. Пенза</t>
  </si>
  <si>
    <r>
      <t xml:space="preserve">НАЧАЛО ГОНКИ: </t>
    </r>
    <r>
      <rPr>
        <sz val="11"/>
        <rFont val="Calibri"/>
        <family val="2"/>
        <charset val="204"/>
      </rPr>
      <t>15ч 25м</t>
    </r>
  </si>
  <si>
    <t xml:space="preserve"> ДАТА ПРОВЕДЕНИЯ: 28 апреля 2022 года 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</si>
  <si>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</si>
  <si>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№ ЕКП 2022: 4685</t>
  </si>
  <si>
    <t>БУКОВА О.Ю. (IК, г. Пенза)</t>
  </si>
  <si>
    <t>Ситникова-Рыхлицкая Софья</t>
  </si>
  <si>
    <t>Иркутская область</t>
  </si>
  <si>
    <t>Иркутск СШОР "Олимпиец"</t>
  </si>
  <si>
    <t>Чекунова Людмила</t>
  </si>
  <si>
    <t>ГБПОУ "МССУОР №2" Соскомспорта</t>
  </si>
  <si>
    <t>Ткачук Дарья</t>
  </si>
  <si>
    <t>Личманова Любовь</t>
  </si>
  <si>
    <t>ГБУ СШОР "Локомотив" Выборгского района</t>
  </si>
  <si>
    <t>Дуквиц Ульяна</t>
  </si>
  <si>
    <t>Дуляр Софья</t>
  </si>
  <si>
    <t>Гармаш Анастасия</t>
  </si>
  <si>
    <t>Шипулина Виктория</t>
  </si>
  <si>
    <t>Свердловская область</t>
  </si>
  <si>
    <t>ГАУ СО СШОР "Велогор"</t>
  </si>
  <si>
    <t>Альцева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</si>
</sst>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5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165" fontId="20" fillId="0" borderId="36" xfId="0" applyNumberFormat="1" applyFont="1" applyFill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0" fontId="5" fillId="3" borderId="28" xfId="2" applyFont="1" applyFill="1" applyBorder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24" xfId="0" applyFont="1" applyFill="1" applyBorder="1" applyAlignment="1">
      <alignment horizontal="left" vertical="center" wrapText="1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8" xfId="0" applyNumberFormat="1" applyFont="1" applyFill="1" applyBorder="1" applyAlignment="1">
      <alignment horizontal="center" vertical="center"/>
    </xf>
    <xf numFmtId="0" fontId="5" fillId="0" borderId="19" xfId="2" applyFont="1" applyBorder="1" applyAlignment="1">
      <alignment horizontal="justify"/>
    </xf>
    <xf numFmtId="0" fontId="20" fillId="0" borderId="38" xfId="0" applyFont="1" applyFill="1" applyBorder="1" applyAlignment="1">
      <alignment horizontal="left" vertical="center"/>
    </xf>
    <xf numFmtId="0" fontId="17" fillId="0" borderId="19" xfId="11" applyFont="1" applyBorder="1" applyAlignment="1">
      <alignment vertical="center" wrapText="1"/>
    </xf>
    <xf numFmtId="0" fontId="20" fillId="0" borderId="38" xfId="0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164" fontId="16" fillId="0" borderId="19" xfId="2" applyNumberFormat="1" applyFont="1" applyBorder="1" applyAlignment="1">
      <alignment horizontal="center" vertical="center" wrapText="1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5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6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32332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7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8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32332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V61"/>
  <sheetViews>
    <sheetView tabSelected="1" view="pageBreakPreview" topLeftCell="A37" zoomScaleNormal="100" zoomScaleSheetLayoutView="100" zoomScalePageLayoutView="95" workbookViewId="0">
      <selection activeCell="I48" sqref="I48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5.5703125" style="1" customWidth="1"/>
    <col min="9" max="9" width="26.28515625" style="1" customWidth="1"/>
    <col min="10" max="10" width="16.140625" style="1" customWidth="1"/>
    <col min="11" max="11" width="16.7109375" style="1" customWidth="1"/>
    <col min="12" max="1010" width="9.140625" style="1"/>
  </cols>
  <sheetData>
    <row r="1" spans="1:1010" ht="22.5" customHeight="1" x14ac:dyDescent="0.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010" ht="22.5" customHeight="1" x14ac:dyDescent="0.2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010" ht="22.5" customHeight="1" x14ac:dyDescent="0.2">
      <c r="A3" s="81" t="s">
        <v>98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010" ht="22.5" customHeight="1" x14ac:dyDescent="0.2">
      <c r="A4" s="104" t="s">
        <v>99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010" ht="21" customHeight="1" x14ac:dyDescent="0.2">
      <c r="A5" s="104" t="s">
        <v>100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010" s="3" customFormat="1" ht="28.5" x14ac:dyDescent="0.2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010" s="3" customFormat="1" ht="18" customHeight="1" x14ac:dyDescent="0.2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010" s="3" customFormat="1" ht="6" customHeight="1" thickBot="1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010" ht="18" customHeight="1" thickTop="1" x14ac:dyDescent="0.2">
      <c r="A9" s="103" t="s">
        <v>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010" ht="18" customHeight="1" x14ac:dyDescent="0.2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010" ht="19.5" customHeight="1" x14ac:dyDescent="0.2">
      <c r="A11" s="94" t="s">
        <v>60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010" ht="7.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010" ht="15.75" x14ac:dyDescent="0.2">
      <c r="A13" s="96" t="s">
        <v>101</v>
      </c>
      <c r="B13" s="96"/>
      <c r="C13" s="96"/>
      <c r="D13" s="96"/>
      <c r="E13" s="4"/>
      <c r="F13" s="4"/>
      <c r="H13" s="67" t="s">
        <v>102</v>
      </c>
      <c r="I13" s="4"/>
      <c r="J13" s="5"/>
      <c r="K13" s="6" t="s">
        <v>6</v>
      </c>
      <c r="ALP13"/>
      <c r="ALQ13"/>
      <c r="ALR13"/>
      <c r="ALS13"/>
      <c r="ALT13"/>
      <c r="ALU13"/>
      <c r="ALV13"/>
    </row>
    <row r="14" spans="1:1010" ht="15.75" x14ac:dyDescent="0.2">
      <c r="A14" s="97" t="s">
        <v>103</v>
      </c>
      <c r="B14" s="97"/>
      <c r="C14" s="97"/>
      <c r="D14" s="97"/>
      <c r="E14" s="7"/>
      <c r="F14" s="7"/>
      <c r="H14" s="68" t="s">
        <v>104</v>
      </c>
      <c r="I14" s="7"/>
      <c r="J14" s="8"/>
      <c r="K14" s="71" t="s">
        <v>105</v>
      </c>
      <c r="ALP14"/>
      <c r="ALQ14"/>
      <c r="ALR14"/>
      <c r="ALS14"/>
      <c r="ALT14"/>
      <c r="ALU14"/>
      <c r="ALV14"/>
    </row>
    <row r="15" spans="1:1010" ht="15" x14ac:dyDescent="0.2">
      <c r="A15" s="98" t="s">
        <v>7</v>
      </c>
      <c r="B15" s="98"/>
      <c r="C15" s="98"/>
      <c r="D15" s="98"/>
      <c r="E15" s="98"/>
      <c r="F15" s="98"/>
      <c r="G15" s="98"/>
      <c r="H15" s="98"/>
      <c r="I15" s="99" t="s">
        <v>8</v>
      </c>
      <c r="J15" s="99"/>
      <c r="K15" s="99"/>
      <c r="ALP15"/>
      <c r="ALQ15"/>
      <c r="ALR15"/>
      <c r="ALS15"/>
      <c r="ALT15"/>
      <c r="ALU15"/>
      <c r="ALV15"/>
    </row>
    <row r="16" spans="1:1010" ht="15" x14ac:dyDescent="0.2">
      <c r="A16" s="9" t="s">
        <v>9</v>
      </c>
      <c r="B16" s="10"/>
      <c r="C16" s="10"/>
      <c r="D16" s="11"/>
      <c r="E16" s="12"/>
      <c r="F16" s="11"/>
      <c r="G16" s="13"/>
      <c r="H16" s="54"/>
      <c r="I16" s="88" t="s">
        <v>50</v>
      </c>
      <c r="J16" s="88"/>
      <c r="K16" s="88"/>
      <c r="ALP16"/>
      <c r="ALQ16"/>
      <c r="ALR16"/>
      <c r="ALS16"/>
      <c r="ALT16"/>
      <c r="ALU16"/>
      <c r="ALV16"/>
    </row>
    <row r="17" spans="1:1010" ht="15" x14ac:dyDescent="0.2">
      <c r="A17" s="9" t="s">
        <v>10</v>
      </c>
      <c r="B17" s="10"/>
      <c r="C17" s="10"/>
      <c r="D17" s="13"/>
      <c r="E17" s="12"/>
      <c r="F17" s="11"/>
      <c r="G17" s="14"/>
      <c r="H17" s="69" t="s">
        <v>48</v>
      </c>
      <c r="I17" s="15" t="s">
        <v>11</v>
      </c>
      <c r="J17" s="16"/>
      <c r="K17" s="66">
        <v>3</v>
      </c>
      <c r="ALP17"/>
      <c r="ALQ17"/>
      <c r="ALR17"/>
      <c r="ALS17"/>
      <c r="ALT17"/>
      <c r="ALU17"/>
      <c r="ALV17"/>
    </row>
    <row r="18" spans="1:1010" ht="15" x14ac:dyDescent="0.2">
      <c r="A18" s="17" t="s">
        <v>12</v>
      </c>
      <c r="B18" s="10"/>
      <c r="C18" s="10"/>
      <c r="D18" s="13"/>
      <c r="E18" s="12"/>
      <c r="F18" s="11"/>
      <c r="G18" s="14"/>
      <c r="H18" s="69" t="s">
        <v>106</v>
      </c>
      <c r="I18" s="15" t="s">
        <v>13</v>
      </c>
      <c r="J18" s="16"/>
      <c r="K18" s="66">
        <v>1</v>
      </c>
      <c r="ALP18"/>
      <c r="ALQ18"/>
      <c r="ALR18"/>
      <c r="ALS18"/>
      <c r="ALT18"/>
      <c r="ALU18"/>
      <c r="ALV18"/>
    </row>
    <row r="19" spans="1:1010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70" t="s">
        <v>49</v>
      </c>
      <c r="I19" s="20" t="s">
        <v>46</v>
      </c>
      <c r="J19" s="64">
        <v>372</v>
      </c>
      <c r="K19" s="65">
        <v>372</v>
      </c>
      <c r="ALP19"/>
      <c r="ALQ19"/>
      <c r="ALR19"/>
      <c r="ALS19"/>
      <c r="ALT19"/>
      <c r="ALU19"/>
      <c r="ALV19"/>
    </row>
    <row r="20" spans="1:1010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010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5" t="s">
        <v>23</v>
      </c>
      <c r="J21" s="27" t="s">
        <v>24</v>
      </c>
      <c r="K21" s="28" t="s">
        <v>25</v>
      </c>
    </row>
    <row r="22" spans="1:1010" s="30" customFormat="1" ht="27" customHeight="1" x14ac:dyDescent="0.2">
      <c r="A22" s="58">
        <v>1</v>
      </c>
      <c r="B22" s="72">
        <v>386</v>
      </c>
      <c r="C22" s="73">
        <v>10091081768</v>
      </c>
      <c r="D22" s="82" t="s">
        <v>107</v>
      </c>
      <c r="E22" s="79">
        <v>39228</v>
      </c>
      <c r="F22" s="73" t="s">
        <v>27</v>
      </c>
      <c r="G22" s="73" t="s">
        <v>108</v>
      </c>
      <c r="H22" s="73" t="s">
        <v>109</v>
      </c>
      <c r="I22" s="76">
        <v>4.9664351851851855E-4</v>
      </c>
      <c r="J22" s="59"/>
      <c r="K22" s="60"/>
    </row>
    <row r="23" spans="1:1010" s="30" customFormat="1" ht="27" customHeight="1" x14ac:dyDescent="0.2">
      <c r="A23" s="58">
        <v>2</v>
      </c>
      <c r="B23" s="72">
        <v>86</v>
      </c>
      <c r="C23" s="73">
        <v>10089109133</v>
      </c>
      <c r="D23" s="74" t="s">
        <v>61</v>
      </c>
      <c r="E23" s="75" t="s">
        <v>62</v>
      </c>
      <c r="F23" s="73" t="s">
        <v>27</v>
      </c>
      <c r="G23" s="73" t="s">
        <v>59</v>
      </c>
      <c r="H23" s="73" t="s">
        <v>47</v>
      </c>
      <c r="I23" s="76">
        <v>5.0868055555555551E-4</v>
      </c>
      <c r="J23" s="59"/>
      <c r="K23" s="60"/>
    </row>
    <row r="24" spans="1:1010" s="30" customFormat="1" ht="27" customHeight="1" x14ac:dyDescent="0.2">
      <c r="A24" s="58">
        <v>3</v>
      </c>
      <c r="B24" s="72">
        <v>555</v>
      </c>
      <c r="C24" s="73">
        <v>10090064076</v>
      </c>
      <c r="D24" s="74" t="s">
        <v>63</v>
      </c>
      <c r="E24" s="75" t="s">
        <v>64</v>
      </c>
      <c r="F24" s="73" t="s">
        <v>27</v>
      </c>
      <c r="G24" s="73" t="s">
        <v>65</v>
      </c>
      <c r="H24" s="73" t="s">
        <v>66</v>
      </c>
      <c r="I24" s="76">
        <v>5.1990740740740741E-4</v>
      </c>
      <c r="J24" s="59"/>
      <c r="K24" s="60"/>
    </row>
    <row r="25" spans="1:1010" s="30" customFormat="1" ht="27" customHeight="1" x14ac:dyDescent="0.2">
      <c r="A25" s="58">
        <v>4</v>
      </c>
      <c r="B25" s="72">
        <v>660</v>
      </c>
      <c r="C25" s="73">
        <v>10094892353</v>
      </c>
      <c r="D25" s="74" t="s">
        <v>110</v>
      </c>
      <c r="E25" s="79">
        <v>38858</v>
      </c>
      <c r="F25" s="73" t="s">
        <v>27</v>
      </c>
      <c r="G25" s="73" t="s">
        <v>55</v>
      </c>
      <c r="H25" s="73" t="s">
        <v>111</v>
      </c>
      <c r="I25" s="76">
        <v>5.2106481481481481E-4</v>
      </c>
      <c r="J25" s="59"/>
      <c r="K25" s="60"/>
    </row>
    <row r="26" spans="1:1010" s="30" customFormat="1" ht="27" customHeight="1" x14ac:dyDescent="0.2">
      <c r="A26" s="58">
        <v>5</v>
      </c>
      <c r="B26" s="72">
        <v>70</v>
      </c>
      <c r="C26" s="73">
        <v>10090050841</v>
      </c>
      <c r="D26" s="74" t="s">
        <v>69</v>
      </c>
      <c r="E26" s="75" t="s">
        <v>70</v>
      </c>
      <c r="F26" s="73" t="s">
        <v>27</v>
      </c>
      <c r="G26" s="73" t="s">
        <v>59</v>
      </c>
      <c r="H26" s="73" t="s">
        <v>54</v>
      </c>
      <c r="I26" s="76">
        <v>5.3495370370370372E-4</v>
      </c>
      <c r="J26" s="59"/>
      <c r="K26" s="60"/>
    </row>
    <row r="27" spans="1:1010" s="30" customFormat="1" ht="27" customHeight="1" x14ac:dyDescent="0.2">
      <c r="A27" s="58">
        <v>6</v>
      </c>
      <c r="B27" s="72">
        <v>56</v>
      </c>
      <c r="C27" s="73">
        <v>10089109331</v>
      </c>
      <c r="D27" s="74" t="s">
        <v>67</v>
      </c>
      <c r="E27" s="75" t="s">
        <v>68</v>
      </c>
      <c r="F27" s="73" t="s">
        <v>37</v>
      </c>
      <c r="G27" s="73" t="s">
        <v>59</v>
      </c>
      <c r="H27" s="73" t="s">
        <v>47</v>
      </c>
      <c r="I27" s="76">
        <v>5.398148148148148E-4</v>
      </c>
      <c r="J27" s="59"/>
      <c r="K27" s="60"/>
    </row>
    <row r="28" spans="1:1010" s="30" customFormat="1" ht="27" customHeight="1" x14ac:dyDescent="0.2">
      <c r="A28" s="58">
        <v>7</v>
      </c>
      <c r="B28" s="72">
        <v>73</v>
      </c>
      <c r="C28" s="73">
        <v>10077945039</v>
      </c>
      <c r="D28" s="74" t="s">
        <v>74</v>
      </c>
      <c r="E28" s="75" t="s">
        <v>75</v>
      </c>
      <c r="F28" s="73" t="s">
        <v>27</v>
      </c>
      <c r="G28" s="73" t="s">
        <v>55</v>
      </c>
      <c r="H28" s="73" t="s">
        <v>56</v>
      </c>
      <c r="I28" s="76">
        <v>5.4085648148148146E-4</v>
      </c>
      <c r="J28" s="59"/>
      <c r="K28" s="60"/>
    </row>
    <row r="29" spans="1:1010" s="30" customFormat="1" ht="27" customHeight="1" x14ac:dyDescent="0.2">
      <c r="A29" s="58">
        <v>8</v>
      </c>
      <c r="B29" s="72">
        <v>77</v>
      </c>
      <c r="C29" s="73">
        <v>10095071906</v>
      </c>
      <c r="D29" s="74" t="s">
        <v>112</v>
      </c>
      <c r="E29" s="79">
        <v>38826</v>
      </c>
      <c r="F29" s="73" t="s">
        <v>27</v>
      </c>
      <c r="G29" s="73" t="s">
        <v>55</v>
      </c>
      <c r="H29" s="73" t="s">
        <v>56</v>
      </c>
      <c r="I29" s="76">
        <v>5.4583333333333328E-4</v>
      </c>
      <c r="J29" s="59"/>
      <c r="K29" s="60"/>
    </row>
    <row r="30" spans="1:1010" s="30" customFormat="1" ht="27" customHeight="1" x14ac:dyDescent="0.2">
      <c r="A30" s="58">
        <v>9</v>
      </c>
      <c r="B30" s="72">
        <v>22</v>
      </c>
      <c r="C30" s="73">
        <v>10091855041</v>
      </c>
      <c r="D30" s="74" t="s">
        <v>113</v>
      </c>
      <c r="E30" s="79">
        <v>38739</v>
      </c>
      <c r="F30" s="73" t="s">
        <v>41</v>
      </c>
      <c r="G30" s="73" t="s">
        <v>57</v>
      </c>
      <c r="H30" s="105" t="s">
        <v>114</v>
      </c>
      <c r="I30" s="76">
        <v>5.5578703703703704E-4</v>
      </c>
      <c r="J30" s="59"/>
      <c r="K30" s="60"/>
    </row>
    <row r="31" spans="1:1010" s="30" customFormat="1" ht="27" customHeight="1" x14ac:dyDescent="0.2">
      <c r="A31" s="58">
        <v>10</v>
      </c>
      <c r="B31" s="72">
        <v>777</v>
      </c>
      <c r="C31" s="73">
        <v>10112255050</v>
      </c>
      <c r="D31" s="74" t="s">
        <v>76</v>
      </c>
      <c r="E31" s="75" t="s">
        <v>77</v>
      </c>
      <c r="F31" s="73" t="s">
        <v>41</v>
      </c>
      <c r="G31" s="73" t="s">
        <v>57</v>
      </c>
      <c r="H31" s="73" t="s">
        <v>73</v>
      </c>
      <c r="I31" s="76">
        <v>5.6111111111111108E-4</v>
      </c>
      <c r="J31" s="59"/>
      <c r="K31" s="60"/>
    </row>
    <row r="32" spans="1:1010" s="30" customFormat="1" ht="27" customHeight="1" x14ac:dyDescent="0.2">
      <c r="A32" s="58">
        <v>11</v>
      </c>
      <c r="B32" s="72">
        <v>932</v>
      </c>
      <c r="C32" s="73">
        <v>10126400377</v>
      </c>
      <c r="D32" s="74" t="s">
        <v>80</v>
      </c>
      <c r="E32" s="75" t="s">
        <v>81</v>
      </c>
      <c r="F32" s="73" t="s">
        <v>41</v>
      </c>
      <c r="G32" s="73" t="s">
        <v>82</v>
      </c>
      <c r="H32" s="73" t="s">
        <v>83</v>
      </c>
      <c r="I32" s="76">
        <v>5.6261574074074081E-4</v>
      </c>
      <c r="J32" s="59"/>
      <c r="K32" s="60"/>
    </row>
    <row r="33" spans="1:11" s="30" customFormat="1" ht="27" customHeight="1" x14ac:dyDescent="0.2">
      <c r="A33" s="58">
        <v>12</v>
      </c>
      <c r="B33" s="72">
        <v>583</v>
      </c>
      <c r="C33" s="73">
        <v>10090061955</v>
      </c>
      <c r="D33" s="74" t="s">
        <v>85</v>
      </c>
      <c r="E33" s="75" t="s">
        <v>86</v>
      </c>
      <c r="F33" s="73" t="s">
        <v>37</v>
      </c>
      <c r="G33" s="73" t="s">
        <v>65</v>
      </c>
      <c r="H33" s="73" t="s">
        <v>87</v>
      </c>
      <c r="I33" s="76">
        <v>5.637731481481481E-4</v>
      </c>
      <c r="J33" s="59"/>
      <c r="K33" s="60"/>
    </row>
    <row r="34" spans="1:11" s="30" customFormat="1" ht="27" customHeight="1" x14ac:dyDescent="0.2">
      <c r="A34" s="58">
        <v>13</v>
      </c>
      <c r="B34" s="72">
        <v>868</v>
      </c>
      <c r="C34" s="73">
        <v>10112948194</v>
      </c>
      <c r="D34" s="74" t="s">
        <v>115</v>
      </c>
      <c r="E34" s="79">
        <v>38826</v>
      </c>
      <c r="F34" s="73" t="s">
        <v>37</v>
      </c>
      <c r="G34" s="73" t="s">
        <v>55</v>
      </c>
      <c r="H34" s="73" t="s">
        <v>84</v>
      </c>
      <c r="I34" s="76">
        <v>5.6967592592592595E-4</v>
      </c>
      <c r="J34" s="59"/>
      <c r="K34" s="60"/>
    </row>
    <row r="35" spans="1:11" s="30" customFormat="1" ht="27" customHeight="1" x14ac:dyDescent="0.2">
      <c r="A35" s="58">
        <v>14</v>
      </c>
      <c r="B35" s="72">
        <v>878</v>
      </c>
      <c r="C35" s="73">
        <v>10104993083</v>
      </c>
      <c r="D35" s="74" t="s">
        <v>116</v>
      </c>
      <c r="E35" s="79">
        <v>39273</v>
      </c>
      <c r="F35" s="73" t="s">
        <v>41</v>
      </c>
      <c r="G35" s="73" t="s">
        <v>57</v>
      </c>
      <c r="H35" s="73" t="s">
        <v>73</v>
      </c>
      <c r="I35" s="76">
        <v>5.7696759259259257E-4</v>
      </c>
      <c r="J35" s="59"/>
      <c r="K35" s="60"/>
    </row>
    <row r="36" spans="1:11" s="30" customFormat="1" ht="27" customHeight="1" x14ac:dyDescent="0.2">
      <c r="A36" s="58">
        <v>15</v>
      </c>
      <c r="B36" s="72">
        <v>67</v>
      </c>
      <c r="C36" s="73">
        <v>10091230504</v>
      </c>
      <c r="D36" s="74" t="s">
        <v>78</v>
      </c>
      <c r="E36" s="75" t="s">
        <v>79</v>
      </c>
      <c r="F36" s="73" t="s">
        <v>39</v>
      </c>
      <c r="G36" s="73" t="s">
        <v>59</v>
      </c>
      <c r="H36" s="73" t="s">
        <v>47</v>
      </c>
      <c r="I36" s="76">
        <v>5.7928240740740737E-4</v>
      </c>
      <c r="J36" s="59"/>
      <c r="K36" s="60"/>
    </row>
    <row r="37" spans="1:11" s="30" customFormat="1" ht="27" customHeight="1" x14ac:dyDescent="0.2">
      <c r="A37" s="58">
        <v>16</v>
      </c>
      <c r="B37" s="72">
        <v>43</v>
      </c>
      <c r="C37" s="73">
        <v>10090061753</v>
      </c>
      <c r="D37" s="74" t="s">
        <v>88</v>
      </c>
      <c r="E37" s="75" t="s">
        <v>89</v>
      </c>
      <c r="F37" s="73" t="s">
        <v>37</v>
      </c>
      <c r="G37" s="73" t="s">
        <v>65</v>
      </c>
      <c r="H37" s="73" t="s">
        <v>87</v>
      </c>
      <c r="I37" s="76">
        <v>5.8402777777777782E-4</v>
      </c>
      <c r="J37" s="59"/>
      <c r="K37" s="60"/>
    </row>
    <row r="38" spans="1:11" s="30" customFormat="1" ht="27" customHeight="1" x14ac:dyDescent="0.2">
      <c r="A38" s="58">
        <v>17</v>
      </c>
      <c r="B38" s="72">
        <v>121</v>
      </c>
      <c r="C38" s="73">
        <v>10101157442</v>
      </c>
      <c r="D38" s="74" t="s">
        <v>71</v>
      </c>
      <c r="E38" s="75" t="s">
        <v>72</v>
      </c>
      <c r="F38" s="73" t="s">
        <v>39</v>
      </c>
      <c r="G38" s="73" t="s">
        <v>57</v>
      </c>
      <c r="H38" s="73" t="s">
        <v>73</v>
      </c>
      <c r="I38" s="76">
        <v>5.8877314814814816E-4</v>
      </c>
      <c r="J38" s="59"/>
      <c r="K38" s="60"/>
    </row>
    <row r="39" spans="1:11" s="30" customFormat="1" ht="27" customHeight="1" x14ac:dyDescent="0.2">
      <c r="A39" s="58">
        <v>18</v>
      </c>
      <c r="B39" s="72">
        <v>937</v>
      </c>
      <c r="C39" s="73">
        <v>10126301559</v>
      </c>
      <c r="D39" s="74" t="s">
        <v>92</v>
      </c>
      <c r="E39" s="75" t="s">
        <v>93</v>
      </c>
      <c r="F39" s="73" t="s">
        <v>41</v>
      </c>
      <c r="G39" s="73" t="s">
        <v>82</v>
      </c>
      <c r="H39" s="73" t="s">
        <v>83</v>
      </c>
      <c r="I39" s="76">
        <v>5.9872685185185181E-4</v>
      </c>
      <c r="J39" s="59"/>
      <c r="K39" s="60"/>
    </row>
    <row r="40" spans="1:11" s="30" customFormat="1" ht="27" customHeight="1" x14ac:dyDescent="0.2">
      <c r="A40" s="58">
        <v>19</v>
      </c>
      <c r="B40" s="72">
        <v>67</v>
      </c>
      <c r="C40" s="73">
        <v>10119277648</v>
      </c>
      <c r="D40" s="74" t="s">
        <v>117</v>
      </c>
      <c r="E40" s="79">
        <v>39316</v>
      </c>
      <c r="F40" s="73" t="s">
        <v>41</v>
      </c>
      <c r="G40" s="73" t="s">
        <v>57</v>
      </c>
      <c r="H40" s="105" t="s">
        <v>114</v>
      </c>
      <c r="I40" s="76">
        <v>6.3252314814814812E-4</v>
      </c>
      <c r="J40" s="59"/>
      <c r="K40" s="60"/>
    </row>
    <row r="41" spans="1:11" s="30" customFormat="1" ht="27" customHeight="1" x14ac:dyDescent="0.2">
      <c r="A41" s="58">
        <v>20</v>
      </c>
      <c r="B41" s="72">
        <v>936</v>
      </c>
      <c r="C41" s="73">
        <v>10126340965</v>
      </c>
      <c r="D41" s="74" t="s">
        <v>94</v>
      </c>
      <c r="E41" s="75" t="s">
        <v>95</v>
      </c>
      <c r="F41" s="73" t="s">
        <v>41</v>
      </c>
      <c r="G41" s="73" t="s">
        <v>96</v>
      </c>
      <c r="H41" s="73" t="s">
        <v>83</v>
      </c>
      <c r="I41" s="76">
        <v>6.50925925925926E-4</v>
      </c>
      <c r="J41" s="59"/>
      <c r="K41" s="60"/>
    </row>
    <row r="42" spans="1:11" s="30" customFormat="1" ht="27" customHeight="1" x14ac:dyDescent="0.2">
      <c r="A42" s="58">
        <v>21</v>
      </c>
      <c r="B42" s="72">
        <v>661</v>
      </c>
      <c r="C42" s="73">
        <v>10090426010</v>
      </c>
      <c r="D42" s="74" t="s">
        <v>118</v>
      </c>
      <c r="E42" s="79">
        <v>38806</v>
      </c>
      <c r="F42" s="73" t="s">
        <v>39</v>
      </c>
      <c r="G42" s="73" t="s">
        <v>119</v>
      </c>
      <c r="H42" s="73" t="s">
        <v>120</v>
      </c>
      <c r="I42" s="76">
        <v>6.6342592592592592E-4</v>
      </c>
      <c r="J42" s="59"/>
      <c r="K42" s="60"/>
    </row>
    <row r="43" spans="1:11" s="30" customFormat="1" ht="27" customHeight="1" x14ac:dyDescent="0.2">
      <c r="A43" s="58">
        <v>22</v>
      </c>
      <c r="B43" s="72">
        <v>63</v>
      </c>
      <c r="C43" s="73">
        <v>10127427062</v>
      </c>
      <c r="D43" s="74" t="s">
        <v>121</v>
      </c>
      <c r="E43" s="79">
        <v>39386</v>
      </c>
      <c r="F43" s="73" t="s">
        <v>39</v>
      </c>
      <c r="G43" s="73" t="s">
        <v>119</v>
      </c>
      <c r="H43" s="73" t="s">
        <v>120</v>
      </c>
      <c r="I43" s="76">
        <v>6.853009259259259E-4</v>
      </c>
      <c r="J43" s="59"/>
      <c r="K43" s="60"/>
    </row>
    <row r="44" spans="1:11" s="30" customFormat="1" ht="27" customHeight="1" thickBot="1" x14ac:dyDescent="0.25">
      <c r="A44" s="61" t="s">
        <v>97</v>
      </c>
      <c r="B44" s="106">
        <v>785</v>
      </c>
      <c r="C44" s="77">
        <v>10117597326</v>
      </c>
      <c r="D44" s="108" t="s">
        <v>90</v>
      </c>
      <c r="E44" s="110" t="s">
        <v>91</v>
      </c>
      <c r="F44" s="112" t="s">
        <v>37</v>
      </c>
      <c r="G44" s="112" t="s">
        <v>57</v>
      </c>
      <c r="H44" s="112" t="s">
        <v>73</v>
      </c>
      <c r="I44" s="78"/>
      <c r="J44" s="62"/>
      <c r="K44" s="63"/>
    </row>
    <row r="45" spans="1:11" ht="7.5" customHeight="1" thickTop="1" thickBot="1" x14ac:dyDescent="0.25">
      <c r="A45" s="31"/>
      <c r="B45" s="107"/>
      <c r="C45" s="32"/>
      <c r="D45" s="109"/>
      <c r="E45" s="111"/>
      <c r="F45" s="113"/>
      <c r="G45" s="111"/>
      <c r="H45" s="111"/>
      <c r="I45" s="33"/>
      <c r="J45" s="33"/>
      <c r="K45" s="33"/>
    </row>
    <row r="46" spans="1:11" ht="13.5" thickTop="1" x14ac:dyDescent="0.2">
      <c r="A46" s="89" t="s">
        <v>28</v>
      </c>
      <c r="B46" s="89"/>
      <c r="C46" s="89"/>
      <c r="D46" s="89"/>
      <c r="E46" s="49"/>
      <c r="F46" s="49"/>
      <c r="G46" s="49"/>
      <c r="H46" s="90" t="s">
        <v>29</v>
      </c>
      <c r="I46" s="90"/>
      <c r="J46" s="90"/>
      <c r="K46" s="90"/>
    </row>
    <row r="47" spans="1:11" ht="15" x14ac:dyDescent="0.2">
      <c r="A47" s="34" t="s">
        <v>58</v>
      </c>
      <c r="B47" s="35"/>
      <c r="C47" s="50"/>
      <c r="D47" s="37"/>
      <c r="E47" s="51"/>
      <c r="F47" s="51"/>
      <c r="G47" s="36"/>
      <c r="H47" s="52" t="s">
        <v>30</v>
      </c>
      <c r="I47" s="80">
        <v>7</v>
      </c>
      <c r="J47" s="52" t="s">
        <v>31</v>
      </c>
      <c r="K47" s="56">
        <f>COUNTIF(F$21:F154,"ЗМС")</f>
        <v>0</v>
      </c>
    </row>
    <row r="48" spans="1:11" ht="15" x14ac:dyDescent="0.2">
      <c r="A48" s="34" t="s">
        <v>51</v>
      </c>
      <c r="B48" s="35"/>
      <c r="C48" s="53"/>
      <c r="D48" s="37"/>
      <c r="E48" s="48"/>
      <c r="F48" s="48"/>
      <c r="G48" s="38"/>
      <c r="H48" s="52" t="s">
        <v>32</v>
      </c>
      <c r="I48" s="57">
        <f>I49+I53</f>
        <v>23</v>
      </c>
      <c r="J48" s="52" t="s">
        <v>33</v>
      </c>
      <c r="K48" s="56">
        <f>COUNTIF(F$21:F154,"МСМК")</f>
        <v>0</v>
      </c>
    </row>
    <row r="49" spans="1:11" ht="15" x14ac:dyDescent="0.2">
      <c r="A49" s="34" t="s">
        <v>52</v>
      </c>
      <c r="B49" s="35"/>
      <c r="C49" s="54"/>
      <c r="D49" s="37"/>
      <c r="E49" s="48"/>
      <c r="F49" s="48"/>
      <c r="G49" s="38"/>
      <c r="H49" s="52" t="s">
        <v>34</v>
      </c>
      <c r="I49" s="57">
        <f>I50+I51+I52</f>
        <v>22</v>
      </c>
      <c r="J49" s="52" t="s">
        <v>26</v>
      </c>
      <c r="K49" s="56">
        <f>COUNTIF(F$21:F44,"МС")</f>
        <v>0</v>
      </c>
    </row>
    <row r="50" spans="1:11" ht="15" x14ac:dyDescent="0.2">
      <c r="A50" s="34" t="s">
        <v>53</v>
      </c>
      <c r="B50" s="35"/>
      <c r="C50" s="54"/>
      <c r="D50" s="37"/>
      <c r="E50" s="48"/>
      <c r="F50" s="48"/>
      <c r="G50" s="38"/>
      <c r="H50" s="52" t="s">
        <v>35</v>
      </c>
      <c r="I50" s="57">
        <f>COUNT(A10:A109)</f>
        <v>22</v>
      </c>
      <c r="J50" s="52" t="s">
        <v>27</v>
      </c>
      <c r="K50" s="56">
        <f>COUNTIF(F$20:F44,"КМС")</f>
        <v>7</v>
      </c>
    </row>
    <row r="51" spans="1:11" ht="15" x14ac:dyDescent="0.2">
      <c r="A51" s="39"/>
      <c r="B51" s="35"/>
      <c r="C51" s="54"/>
      <c r="D51" s="37"/>
      <c r="E51" s="40"/>
      <c r="F51" s="40"/>
      <c r="G51" s="40"/>
      <c r="H51" s="52" t="s">
        <v>36</v>
      </c>
      <c r="I51" s="57">
        <f>COUNTIF(A10:A108,"НФ")</f>
        <v>0</v>
      </c>
      <c r="J51" s="52" t="s">
        <v>37</v>
      </c>
      <c r="K51" s="56">
        <f>COUNTIF(F$23:F155,"1 СР")</f>
        <v>5</v>
      </c>
    </row>
    <row r="52" spans="1:11" x14ac:dyDescent="0.2">
      <c r="A52" s="41"/>
      <c r="B52" s="14"/>
      <c r="C52" s="14"/>
      <c r="D52" s="37"/>
      <c r="E52" s="40"/>
      <c r="F52" s="40"/>
      <c r="G52" s="40"/>
      <c r="H52" s="52" t="s">
        <v>38</v>
      </c>
      <c r="I52" s="57">
        <f>COUNTIF(A10:A108,"ДСКВ")</f>
        <v>0</v>
      </c>
      <c r="J52" s="52" t="s">
        <v>39</v>
      </c>
      <c r="K52" s="56">
        <f>COUNTIF(F$23:F156,"2 СР")</f>
        <v>4</v>
      </c>
    </row>
    <row r="53" spans="1:11" ht="15" x14ac:dyDescent="0.2">
      <c r="A53" s="42"/>
      <c r="B53" s="35"/>
      <c r="C53" s="18"/>
      <c r="D53" s="37"/>
      <c r="E53" s="48"/>
      <c r="F53" s="48"/>
      <c r="G53" s="38"/>
      <c r="H53" s="52" t="s">
        <v>40</v>
      </c>
      <c r="I53" s="57">
        <f>COUNTIF(A10:A108,"НС")</f>
        <v>1</v>
      </c>
      <c r="J53" s="52" t="s">
        <v>41</v>
      </c>
      <c r="K53" s="56">
        <f>COUNTIF(F$23:F157,"3 СР")</f>
        <v>7</v>
      </c>
    </row>
    <row r="54" spans="1:11" ht="5.25" customHeight="1" x14ac:dyDescent="0.2">
      <c r="A54" s="42"/>
      <c r="B54" s="35"/>
      <c r="C54" s="35"/>
      <c r="D54" s="35"/>
      <c r="E54" s="35"/>
      <c r="F54" s="35"/>
      <c r="G54" s="14"/>
      <c r="H54" s="14"/>
      <c r="I54" s="43"/>
      <c r="J54" s="44"/>
      <c r="K54" s="45"/>
    </row>
    <row r="55" spans="1:11" x14ac:dyDescent="0.2">
      <c r="A55" s="91" t="s">
        <v>42</v>
      </c>
      <c r="B55" s="91"/>
      <c r="C55" s="91"/>
      <c r="D55" s="91"/>
      <c r="E55" s="92" t="s">
        <v>43</v>
      </c>
      <c r="F55" s="92"/>
      <c r="G55" s="92"/>
      <c r="H55" s="92" t="s">
        <v>44</v>
      </c>
      <c r="I55" s="92"/>
      <c r="J55" s="93" t="s">
        <v>45</v>
      </c>
      <c r="K55" s="93"/>
    </row>
    <row r="56" spans="1:11" x14ac:dyDescent="0.2">
      <c r="A56" s="83"/>
      <c r="B56" s="83"/>
      <c r="C56" s="83"/>
      <c r="D56" s="83"/>
      <c r="E56" s="83"/>
      <c r="F56" s="84"/>
      <c r="G56" s="84"/>
      <c r="H56" s="84"/>
      <c r="I56" s="84"/>
      <c r="J56" s="84"/>
      <c r="K56" s="84"/>
    </row>
    <row r="57" spans="1:11" x14ac:dyDescent="0.2">
      <c r="A57" s="46"/>
      <c r="B57" s="48"/>
      <c r="C57" s="48"/>
      <c r="D57" s="48"/>
      <c r="E57" s="48"/>
      <c r="F57" s="48"/>
      <c r="G57" s="48"/>
      <c r="H57" s="48"/>
      <c r="I57" s="48"/>
      <c r="J57" s="48"/>
      <c r="K57" s="47"/>
    </row>
    <row r="58" spans="1:11" x14ac:dyDescent="0.2">
      <c r="A58" s="46"/>
      <c r="B58" s="48"/>
      <c r="C58" s="48"/>
      <c r="D58" s="48"/>
      <c r="E58" s="48"/>
      <c r="F58" s="48"/>
      <c r="G58" s="48"/>
      <c r="H58" s="48"/>
      <c r="I58" s="48"/>
      <c r="J58" s="48"/>
      <c r="K58" s="47"/>
    </row>
    <row r="59" spans="1:11" x14ac:dyDescent="0.2">
      <c r="A59" s="46"/>
      <c r="B59" s="48"/>
      <c r="C59" s="48"/>
      <c r="D59" s="48"/>
      <c r="E59" s="48"/>
      <c r="F59" s="48"/>
      <c r="G59" s="48"/>
      <c r="H59" s="48"/>
      <c r="I59" s="48"/>
      <c r="J59" s="48"/>
      <c r="K59" s="47"/>
    </row>
    <row r="60" spans="1:11" x14ac:dyDescent="0.2">
      <c r="A60" s="46"/>
      <c r="B60" s="48"/>
      <c r="C60" s="48"/>
      <c r="D60" s="48"/>
      <c r="E60" s="48"/>
      <c r="F60" s="48"/>
      <c r="G60" s="48"/>
      <c r="H60" s="48"/>
      <c r="I60" s="48"/>
      <c r="J60" s="48"/>
      <c r="K60" s="47"/>
    </row>
    <row r="61" spans="1:11" ht="13.5" thickBot="1" x14ac:dyDescent="0.25">
      <c r="A61" s="85"/>
      <c r="B61" s="85"/>
      <c r="C61" s="85"/>
      <c r="D61" s="85"/>
      <c r="E61" s="86" t="str">
        <f>H17</f>
        <v>БОЯРОВ В.В. (ВК, г. Саранск)</v>
      </c>
      <c r="F61" s="86"/>
      <c r="G61" s="86"/>
      <c r="H61" s="86" t="str">
        <f>H18</f>
        <v>БУКОВА О.Ю. (IК, г. Пенза)</v>
      </c>
      <c r="I61" s="86"/>
      <c r="J61" s="87" t="str">
        <f>H19</f>
        <v>КОЧЕТКОВ Д.А. (ВК, г. Саранск)</v>
      </c>
      <c r="K61" s="87"/>
    </row>
  </sheetData>
  <mergeCells count="28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46:D46"/>
    <mergeCell ref="H46:K46"/>
    <mergeCell ref="A55:D55"/>
    <mergeCell ref="E55:G55"/>
    <mergeCell ref="H55:I55"/>
    <mergeCell ref="J55:K55"/>
    <mergeCell ref="A56:E56"/>
    <mergeCell ref="F56:K56"/>
    <mergeCell ref="A61:D61"/>
    <mergeCell ref="E61:G61"/>
    <mergeCell ref="H61:I61"/>
    <mergeCell ref="J61:K61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2022-05-03T08:09:07Z</cp:lastPrinted>
  <dcterms:created xsi:type="dcterms:W3CDTF">1996-10-08T23:32:33Z</dcterms:created>
  <dcterms:modified xsi:type="dcterms:W3CDTF">2022-05-03T08:09:51Z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